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DieseArbeitsmappe" defaultThemeVersion="166925"/>
  <mc:AlternateContent xmlns:mc="http://schemas.openxmlformats.org/markup-compatibility/2006">
    <mc:Choice Requires="x15">
      <x15ac:absPath xmlns:x15ac="http://schemas.microsoft.com/office/spreadsheetml/2010/11/ac" url="https://worldbankgroup-my.sharepoint.com/personal/tayalon_worldbankgroup_org/Documents/2020.21 Thinkpad/OKR/files/"/>
    </mc:Choice>
  </mc:AlternateContent>
  <xr:revisionPtr revIDLastSave="77" documentId="8_{178D99A5-BD7A-462F-B4AB-40E1F5781FE2}" xr6:coauthVersionLast="47" xr6:coauthVersionMax="47" xr10:uidLastSave="{318F58B4-7C7A-46F2-950A-093A33CFF68E}"/>
  <bookViews>
    <workbookView xWindow="-110" yWindow="-110" windowWidth="19420" windowHeight="10420" tabRatio="705" firstSheet="1" activeTab="1" xr2:uid="{536E142D-B55B-48ED-97E0-C1733CC2DC76}"/>
  </bookViews>
  <sheets>
    <sheet name="Cover Page" sheetId="58" r:id="rId1"/>
    <sheet name="Introduction" sheetId="53" r:id="rId2"/>
    <sheet name="Island inputs" sheetId="23" r:id="rId3"/>
    <sheet name="Market Access" sheetId="51" r:id="rId4"/>
    <sheet name="Matrix" sheetId="1" r:id="rId5"/>
    <sheet name="Conclusion" sheetId="56" r:id="rId6"/>
    <sheet name="Synthesis" sheetId="46" r:id="rId7"/>
    <sheet name="MRF" sheetId="49" r:id="rId8"/>
    <sheet name="Bins" sheetId="50" r:id="rId9"/>
    <sheet name="Baler" sheetId="47" r:id="rId10"/>
    <sheet name="Artisanal" sheetId="2" r:id="rId11"/>
    <sheet name="Extrusion" sheetId="39" r:id="rId12"/>
    <sheet name="Ecobricks" sheetId="54" r:id="rId13"/>
    <sheet name="Sintering &amp; Intrusion" sheetId="26" r:id="rId14"/>
    <sheet name="Micro Pyrolysis" sheetId="27" r:id="rId15"/>
    <sheet name="Industrial Pyrolysis" sheetId="36" r:id="rId16"/>
    <sheet name="Mobile Incineration" sheetId="28" r:id="rId17"/>
    <sheet name="Technical Incineration" sheetId="30" r:id="rId18"/>
    <sheet name="Controlled Incineration" sheetId="33" r:id="rId19"/>
    <sheet name="Controlled Landfill" sheetId="34" r:id="rId20"/>
    <sheet name="Sanitary Landfill" sheetId="35" r:id="rId21"/>
  </sheets>
  <definedNames>
    <definedName name="Island_plastic_waste_volume">'Island inputs'!#REF!</definedName>
    <definedName name="Island_plastic_waste_volume_at_100percent_collection_rate">'Island inputs'!#REF!</definedName>
    <definedName name="_xlnm.Print_Area" localSheetId="5">Conclusion!$A$1:$H$52</definedName>
    <definedName name="_xlnm.Print_Area" localSheetId="2">'Island inputs'!$A$1:$N$32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V37" i="1" l="1"/>
  <c r="AQ37" i="1"/>
  <c r="AL37" i="1"/>
  <c r="AG37" i="1"/>
  <c r="AB37" i="1"/>
  <c r="W37" i="1"/>
  <c r="R37" i="1"/>
  <c r="H37" i="1"/>
  <c r="M37" i="1"/>
  <c r="D37" i="1"/>
  <c r="C19" i="56"/>
  <c r="D19" i="51"/>
  <c r="K6" i="23"/>
  <c r="C14" i="56" l="1"/>
  <c r="F13" i="51"/>
  <c r="F12" i="51"/>
  <c r="F11" i="51"/>
  <c r="G9" i="23"/>
  <c r="G8" i="23"/>
  <c r="G7" i="23"/>
  <c r="G6" i="23"/>
  <c r="C33" i="1" l="1"/>
  <c r="C29" i="1" s="1"/>
  <c r="D11" i="23"/>
  <c r="D20" i="23" s="1"/>
  <c r="K18" i="23" s="1"/>
  <c r="D26" i="56"/>
  <c r="C23" i="56"/>
  <c r="D21" i="56"/>
  <c r="D47" i="56" l="1"/>
  <c r="BD5" i="46"/>
  <c r="BC5" i="46"/>
  <c r="BD4" i="46"/>
  <c r="AZ4" i="46"/>
  <c r="BA37" i="46"/>
  <c r="D43" i="56"/>
  <c r="AZ5" i="46"/>
  <c r="BE37" i="46"/>
  <c r="BG5" i="46"/>
  <c r="D12" i="23"/>
  <c r="D13" i="23"/>
  <c r="D14" i="23" s="1"/>
  <c r="C13" i="56"/>
  <c r="C45" i="56" l="1"/>
  <c r="C41" i="56"/>
  <c r="C37" i="56"/>
  <c r="D39" i="56"/>
  <c r="D31" i="56"/>
  <c r="C33" i="56"/>
  <c r="D35" i="56"/>
  <c r="C24" i="56"/>
  <c r="D27" i="56"/>
  <c r="C29" i="56"/>
  <c r="D31" i="1"/>
  <c r="D36" i="1"/>
  <c r="D15" i="1"/>
  <c r="D20" i="1"/>
  <c r="D10" i="1"/>
  <c r="D26" i="1"/>
  <c r="D30" i="1"/>
  <c r="D35" i="1"/>
  <c r="D12" i="1"/>
  <c r="D25" i="1"/>
  <c r="D22" i="1"/>
  <c r="D14" i="1"/>
  <c r="D28" i="1"/>
  <c r="D16" i="1"/>
  <c r="D29" i="1"/>
  <c r="D18" i="1"/>
  <c r="AK37" i="46"/>
  <c r="AQ5" i="46"/>
  <c r="K5" i="46"/>
  <c r="AG37" i="46"/>
  <c r="AN5" i="46"/>
  <c r="H5" i="46"/>
  <c r="AM5" i="46"/>
  <c r="U37" i="46"/>
  <c r="AV4" i="46"/>
  <c r="AF5" i="46"/>
  <c r="AR4" i="46"/>
  <c r="AY5" i="46"/>
  <c r="AE5" i="46"/>
  <c r="H37" i="46"/>
  <c r="AF4" i="46"/>
  <c r="AC37" i="46"/>
  <c r="AN4" i="46"/>
  <c r="AR5" i="46"/>
  <c r="Y37" i="46"/>
  <c r="AJ5" i="46"/>
  <c r="AI5" i="46"/>
  <c r="Q37" i="46"/>
  <c r="L37" i="46"/>
  <c r="AB5" i="46"/>
  <c r="T5" i="46"/>
  <c r="L4" i="46"/>
  <c r="T4" i="46"/>
  <c r="S5" i="46"/>
  <c r="AS37" i="46"/>
  <c r="AO37" i="46"/>
  <c r="AA5" i="46"/>
  <c r="X4" i="46"/>
  <c r="AV5" i="46"/>
  <c r="AJ4" i="46"/>
  <c r="AB4" i="46"/>
  <c r="AW37" i="46"/>
  <c r="P4" i="46"/>
  <c r="AU5" i="46"/>
  <c r="X5" i="46"/>
  <c r="W5" i="46"/>
  <c r="P5" i="46"/>
  <c r="H4" i="46"/>
  <c r="O5" i="46"/>
  <c r="L5" i="46"/>
  <c r="D21" i="23"/>
  <c r="C15" i="56" l="1"/>
  <c r="G14" i="51" l="1"/>
  <c r="D14" i="51" l="1"/>
  <c r="D21" i="51" s="1"/>
  <c r="K6" i="51" s="1" a="1"/>
  <c r="K6" i="51" s="1"/>
  <c r="E32" i="1"/>
  <c r="E37" i="1" s="1"/>
  <c r="C17" i="56" l="1"/>
  <c r="E36" i="1"/>
  <c r="E31" i="1"/>
  <c r="E18" i="1"/>
  <c r="E12" i="1"/>
  <c r="E14" i="1"/>
  <c r="E25" i="1"/>
  <c r="E35" i="1"/>
  <c r="E22" i="1"/>
  <c r="F28" i="1"/>
  <c r="E10" i="1"/>
  <c r="E30" i="1"/>
  <c r="E29" i="1"/>
  <c r="E15" i="1"/>
  <c r="E28" i="1"/>
  <c r="E16" i="1"/>
  <c r="E20" i="1"/>
  <c r="E26" i="1"/>
  <c r="F32" i="1"/>
  <c r="F14" i="1" s="1"/>
  <c r="F36" i="1" l="1"/>
  <c r="F37" i="1"/>
  <c r="F20" i="1"/>
  <c r="F10" i="1"/>
  <c r="F26" i="1"/>
  <c r="F12" i="1"/>
  <c r="F31" i="1"/>
  <c r="F18" i="1"/>
  <c r="F29" i="1"/>
  <c r="F25" i="1"/>
  <c r="F16" i="1"/>
  <c r="F22" i="1"/>
  <c r="F15" i="1"/>
  <c r="F30" i="1"/>
  <c r="F35" i="1"/>
  <c r="G32" i="1"/>
  <c r="G37" i="1" s="1"/>
  <c r="G33" i="1" l="1"/>
  <c r="G16" i="1"/>
  <c r="G35" i="1"/>
  <c r="G26" i="1"/>
  <c r="G28" i="1"/>
  <c r="G14" i="1"/>
  <c r="G29" i="1"/>
  <c r="G10" i="1"/>
  <c r="G20" i="1"/>
  <c r="G22" i="1"/>
  <c r="G30" i="1"/>
  <c r="G18" i="1"/>
  <c r="G12" i="1"/>
  <c r="G31" i="1"/>
  <c r="G36" i="1"/>
  <c r="H32" i="1" l="1"/>
  <c r="H36" i="1" l="1"/>
  <c r="H12" i="1"/>
  <c r="H22" i="1"/>
  <c r="H10" i="1"/>
  <c r="H26" i="1"/>
  <c r="H31" i="1"/>
  <c r="H16" i="1"/>
  <c r="H18" i="1"/>
  <c r="H28" i="1"/>
  <c r="H29" i="1"/>
  <c r="H30" i="1"/>
  <c r="H14" i="1"/>
  <c r="H35" i="1"/>
  <c r="H20" i="1"/>
  <c r="I32" i="1"/>
  <c r="I26" i="1" l="1"/>
  <c r="I37" i="1"/>
  <c r="I10" i="1"/>
  <c r="I16" i="1"/>
  <c r="I18" i="1"/>
  <c r="I12" i="1"/>
  <c r="I14" i="1"/>
  <c r="I22" i="1"/>
  <c r="I20" i="1"/>
  <c r="I35" i="1"/>
  <c r="I31" i="1"/>
  <c r="I30" i="1"/>
  <c r="I29" i="1"/>
  <c r="I28" i="1"/>
  <c r="I36" i="1"/>
  <c r="J32" i="1"/>
  <c r="J12" i="1" l="1"/>
  <c r="J37" i="1"/>
  <c r="J10" i="1"/>
  <c r="J14" i="1"/>
  <c r="J26" i="1"/>
  <c r="J20" i="1"/>
  <c r="J30" i="1"/>
  <c r="J29" i="1"/>
  <c r="J35" i="1"/>
  <c r="J28" i="1"/>
  <c r="J18" i="1"/>
  <c r="J16" i="1"/>
  <c r="J36" i="1"/>
  <c r="J22" i="1"/>
  <c r="J31" i="1"/>
  <c r="K32" i="1"/>
  <c r="K35" i="1" s="1"/>
  <c r="K12" i="1" l="1"/>
  <c r="K22" i="1"/>
  <c r="K18" i="1"/>
  <c r="K20" i="1"/>
  <c r="K37" i="1"/>
  <c r="K10" i="1"/>
  <c r="K30" i="1"/>
  <c r="L18" i="1"/>
  <c r="K36" i="1"/>
  <c r="K28" i="1"/>
  <c r="K14" i="1"/>
  <c r="K26" i="1"/>
  <c r="K29" i="1"/>
  <c r="K16" i="1"/>
  <c r="K31" i="1"/>
  <c r="L32" i="1"/>
  <c r="L30" i="1" s="1"/>
  <c r="L26" i="1" l="1"/>
  <c r="L14" i="1"/>
  <c r="L28" i="1"/>
  <c r="L22" i="1"/>
  <c r="L20" i="1"/>
  <c r="L10" i="1"/>
  <c r="L37" i="1"/>
  <c r="L16" i="1"/>
  <c r="L12" i="1"/>
  <c r="L35" i="1"/>
  <c r="L29" i="1"/>
  <c r="L31" i="1"/>
  <c r="L36" i="1"/>
  <c r="M32" i="1"/>
  <c r="M31" i="1" l="1"/>
  <c r="M28" i="1"/>
  <c r="M16" i="1"/>
  <c r="M26" i="1"/>
  <c r="M14" i="1"/>
  <c r="M22" i="1"/>
  <c r="M12" i="1"/>
  <c r="M18" i="1"/>
  <c r="M30" i="1"/>
  <c r="M20" i="1"/>
  <c r="M35" i="1"/>
  <c r="M10" i="1"/>
  <c r="M29" i="1"/>
  <c r="M36" i="1"/>
  <c r="N32" i="1"/>
  <c r="N36" i="1" s="1"/>
  <c r="N31" i="1" l="1"/>
  <c r="N12" i="1"/>
  <c r="N37" i="1"/>
  <c r="N10" i="1"/>
  <c r="N20" i="1"/>
  <c r="N30" i="1"/>
  <c r="N28" i="1"/>
  <c r="N35" i="1"/>
  <c r="N26" i="1"/>
  <c r="N29" i="1"/>
  <c r="N18" i="1"/>
  <c r="N16" i="1"/>
  <c r="N14" i="1"/>
  <c r="N22" i="1"/>
  <c r="O32" i="1"/>
  <c r="O28" i="1" s="1"/>
  <c r="O30" i="1" l="1"/>
  <c r="O12" i="1"/>
  <c r="O10" i="1"/>
  <c r="O18" i="1"/>
  <c r="O29" i="1"/>
  <c r="O37" i="1"/>
  <c r="O20" i="1"/>
  <c r="O35" i="1"/>
  <c r="O14" i="1"/>
  <c r="O16" i="1"/>
  <c r="O26" i="1"/>
  <c r="O22" i="1"/>
  <c r="O36" i="1"/>
  <c r="O31" i="1"/>
  <c r="P32" i="1"/>
  <c r="P30" i="1" s="1"/>
  <c r="P18" i="1" l="1"/>
  <c r="P14" i="1"/>
  <c r="P28" i="1"/>
  <c r="P26" i="1"/>
  <c r="P20" i="1"/>
  <c r="P10" i="1"/>
  <c r="P35" i="1"/>
  <c r="P12" i="1"/>
  <c r="P22" i="1"/>
  <c r="P37" i="1"/>
  <c r="P29" i="1"/>
  <c r="P16" i="1"/>
  <c r="P36" i="1"/>
  <c r="P31" i="1"/>
  <c r="Q32" i="1"/>
  <c r="Q30" i="1" l="1"/>
  <c r="Q37" i="1"/>
  <c r="Q22" i="1"/>
  <c r="Q14" i="1"/>
  <c r="Q18" i="1"/>
  <c r="Q12" i="1"/>
  <c r="Q16" i="1"/>
  <c r="Q35" i="1"/>
  <c r="Q10" i="1"/>
  <c r="Q29" i="1"/>
  <c r="Q20" i="1"/>
  <c r="Q28" i="1"/>
  <c r="Q26" i="1"/>
  <c r="Q31" i="1"/>
  <c r="Q36" i="1"/>
  <c r="R32" i="1"/>
  <c r="R30" i="1" s="1"/>
  <c r="R26" i="1" l="1"/>
  <c r="R20" i="1"/>
  <c r="R22" i="1"/>
  <c r="R35" i="1"/>
  <c r="R16" i="1"/>
  <c r="R10" i="1"/>
  <c r="R12" i="1"/>
  <c r="R18" i="1"/>
  <c r="R14" i="1"/>
  <c r="R28" i="1"/>
  <c r="R29" i="1"/>
  <c r="R31" i="1"/>
  <c r="R36" i="1"/>
  <c r="S32" i="1"/>
  <c r="S28" i="1" s="1"/>
  <c r="S10" i="1" l="1"/>
  <c r="S12" i="1"/>
  <c r="S30" i="1"/>
  <c r="S29" i="1"/>
  <c r="S23" i="1"/>
  <c r="S22" i="1"/>
  <c r="S16" i="1"/>
  <c r="S35" i="1"/>
  <c r="S18" i="1"/>
  <c r="S37" i="1"/>
  <c r="S14" i="1"/>
  <c r="S31" i="1"/>
  <c r="S26" i="1"/>
  <c r="S20" i="1"/>
  <c r="S36" i="1"/>
  <c r="T32" i="1"/>
  <c r="T14" i="1" l="1"/>
  <c r="T37" i="1"/>
  <c r="T35" i="1"/>
  <c r="T28" i="1"/>
  <c r="T26" i="1"/>
  <c r="T22" i="1"/>
  <c r="T10" i="1"/>
  <c r="T12" i="1"/>
  <c r="T23" i="1"/>
  <c r="T30" i="1"/>
  <c r="T20" i="1"/>
  <c r="T18" i="1"/>
  <c r="T36" i="1"/>
  <c r="T29" i="1"/>
  <c r="T16" i="1"/>
  <c r="T31" i="1"/>
  <c r="U32" i="1"/>
  <c r="U10" i="1" s="1"/>
  <c r="U30" i="1" l="1"/>
  <c r="U16" i="1"/>
  <c r="U26" i="1"/>
  <c r="U14" i="1"/>
  <c r="U12" i="1"/>
  <c r="U37" i="1"/>
  <c r="U20" i="1"/>
  <c r="U29" i="1"/>
  <c r="U28" i="1"/>
  <c r="U23" i="1"/>
  <c r="U22" i="1"/>
  <c r="V35" i="1"/>
  <c r="U18" i="1"/>
  <c r="U36" i="1"/>
  <c r="U35" i="1"/>
  <c r="U31" i="1"/>
  <c r="V32" i="1"/>
  <c r="V29" i="1" s="1"/>
  <c r="V22" i="1" l="1"/>
  <c r="V14" i="1"/>
  <c r="V10" i="1"/>
  <c r="V12" i="1"/>
  <c r="V16" i="1"/>
  <c r="V26" i="1"/>
  <c r="V23" i="1"/>
  <c r="V30" i="1"/>
  <c r="V18" i="1"/>
  <c r="V28" i="1"/>
  <c r="V36" i="1"/>
  <c r="V20" i="1"/>
  <c r="V31" i="1"/>
  <c r="W32" i="1"/>
  <c r="W28" i="1" l="1"/>
  <c r="W12" i="1"/>
  <c r="W36" i="1"/>
  <c r="W18" i="1"/>
  <c r="W10" i="1"/>
  <c r="W14" i="1"/>
  <c r="W23" i="1"/>
  <c r="W26" i="1"/>
  <c r="W16" i="1"/>
  <c r="W29" i="1"/>
  <c r="W20" i="1"/>
  <c r="W22" i="1"/>
  <c r="W35" i="1"/>
  <c r="W30" i="1"/>
  <c r="W31" i="1"/>
  <c r="X32" i="1"/>
  <c r="X31" i="1" l="1"/>
  <c r="X37" i="1"/>
  <c r="X22" i="1"/>
  <c r="X23" i="1"/>
  <c r="X29" i="1"/>
  <c r="X30" i="1"/>
  <c r="X10" i="1"/>
  <c r="X35" i="1"/>
  <c r="X28" i="1"/>
  <c r="X26" i="1"/>
  <c r="X20" i="1"/>
  <c r="X18" i="1"/>
  <c r="X12" i="1"/>
  <c r="X14" i="1"/>
  <c r="X16" i="1"/>
  <c r="X36" i="1"/>
  <c r="Y32" i="1"/>
  <c r="Y28" i="1" l="1"/>
  <c r="Y37" i="1"/>
  <c r="Y35" i="1"/>
  <c r="Y26" i="1"/>
  <c r="Y20" i="1"/>
  <c r="Y14" i="1"/>
  <c r="Y30" i="1"/>
  <c r="Y16" i="1"/>
  <c r="Y12" i="1"/>
  <c r="Y18" i="1"/>
  <c r="Y29" i="1"/>
  <c r="Y31" i="1"/>
  <c r="Y22" i="1"/>
  <c r="Y23" i="1"/>
  <c r="Y10" i="1"/>
  <c r="Y36" i="1"/>
  <c r="Z32" i="1"/>
  <c r="Z18" i="1" s="1"/>
  <c r="Z36" i="1" l="1"/>
  <c r="Z37" i="1"/>
  <c r="Z16" i="1"/>
  <c r="Z22" i="1"/>
  <c r="Z14" i="1"/>
  <c r="Z10" i="1"/>
  <c r="Z23" i="1"/>
  <c r="Z29" i="1"/>
  <c r="Z26" i="1"/>
  <c r="Z20" i="1"/>
  <c r="Z35" i="1"/>
  <c r="Z30" i="1"/>
  <c r="Z28" i="1"/>
  <c r="Z12" i="1"/>
  <c r="Z31" i="1"/>
  <c r="AA32" i="1"/>
  <c r="AA16" i="1" s="1"/>
  <c r="AA26" i="1" l="1"/>
  <c r="AA29" i="1"/>
  <c r="AA37" i="1"/>
  <c r="AA12" i="1"/>
  <c r="AA22" i="1"/>
  <c r="AA14" i="1"/>
  <c r="AA20" i="1"/>
  <c r="AA10" i="1"/>
  <c r="AA23" i="1"/>
  <c r="AA18" i="1"/>
  <c r="AA36" i="1"/>
  <c r="AA28" i="1"/>
  <c r="AA31" i="1"/>
  <c r="AA35" i="1"/>
  <c r="AA30" i="1"/>
  <c r="AB32" i="1"/>
  <c r="AB29" i="1" l="1"/>
  <c r="AB18" i="1"/>
  <c r="AB28" i="1"/>
  <c r="AB30" i="1"/>
  <c r="AB16" i="1"/>
  <c r="AB23" i="1"/>
  <c r="AB31" i="1"/>
  <c r="AB35" i="1"/>
  <c r="AB14" i="1"/>
  <c r="AB26" i="1"/>
  <c r="AB12" i="1"/>
  <c r="AB10" i="1"/>
  <c r="AB20" i="1"/>
  <c r="AB22" i="1"/>
  <c r="AB36" i="1"/>
  <c r="AC32" i="1"/>
  <c r="AC20" i="1" s="1"/>
  <c r="AC26" i="1" l="1"/>
  <c r="AC35" i="1"/>
  <c r="AC14" i="1"/>
  <c r="AC36" i="1"/>
  <c r="AC29" i="1"/>
  <c r="AC23" i="1"/>
  <c r="AC16" i="1"/>
  <c r="AC18" i="1"/>
  <c r="AC28" i="1"/>
  <c r="AC10" i="1"/>
  <c r="AC12" i="1"/>
  <c r="AC22" i="1"/>
  <c r="AC30" i="1"/>
  <c r="AC31" i="1"/>
  <c r="AD32" i="1"/>
  <c r="AD14" i="1" s="1"/>
  <c r="AD26" i="1" l="1"/>
  <c r="AD29" i="1"/>
  <c r="AD28" i="1"/>
  <c r="AD31" i="1"/>
  <c r="AD36" i="1"/>
  <c r="AD22" i="1"/>
  <c r="AD18" i="1"/>
  <c r="AD12" i="1"/>
  <c r="AD16" i="1"/>
  <c r="AD10" i="1"/>
  <c r="AD23" i="1"/>
  <c r="AD20" i="1"/>
  <c r="AD30" i="1"/>
  <c r="AD35" i="1"/>
  <c r="AE32" i="1"/>
  <c r="AE29" i="1" s="1"/>
  <c r="AE36" i="1" l="1"/>
  <c r="AE26" i="1"/>
  <c r="AE23" i="1"/>
  <c r="AE28" i="1"/>
  <c r="AE14" i="1"/>
  <c r="AE20" i="1"/>
  <c r="AE16" i="1"/>
  <c r="AE12" i="1"/>
  <c r="AE22" i="1"/>
  <c r="AE10" i="1"/>
  <c r="AE30" i="1"/>
  <c r="AE18" i="1"/>
  <c r="AE31" i="1"/>
  <c r="AE35" i="1"/>
  <c r="AF32" i="1"/>
  <c r="AF20" i="1" s="1"/>
  <c r="AF28" i="1" l="1"/>
  <c r="AF35" i="1"/>
  <c r="AF29" i="1"/>
  <c r="AF12" i="1"/>
  <c r="AF18" i="1"/>
  <c r="AF16" i="1"/>
  <c r="AF22" i="1"/>
  <c r="AF36" i="1"/>
  <c r="AF23" i="1"/>
  <c r="AF14" i="1"/>
  <c r="AF10" i="1"/>
  <c r="AF26" i="1"/>
  <c r="AF30" i="1"/>
  <c r="AF31" i="1"/>
  <c r="AG32" i="1"/>
  <c r="AG20" i="1" s="1"/>
  <c r="AG12" i="1" l="1"/>
  <c r="AG30" i="1"/>
  <c r="AG14" i="1"/>
  <c r="AG36" i="1"/>
  <c r="AH20" i="1"/>
  <c r="AG18" i="1"/>
  <c r="AG28" i="1"/>
  <c r="AG26" i="1"/>
  <c r="AG29" i="1"/>
  <c r="AG16" i="1"/>
  <c r="AG10" i="1"/>
  <c r="AG23" i="1"/>
  <c r="AG22" i="1"/>
  <c r="AG35" i="1"/>
  <c r="AG31" i="1"/>
  <c r="AH32" i="1"/>
  <c r="AH26" i="1" s="1"/>
  <c r="AH23" i="1" l="1"/>
  <c r="AH29" i="1"/>
  <c r="AH12" i="1"/>
  <c r="AH16" i="1"/>
  <c r="AH22" i="1"/>
  <c r="AH31" i="1"/>
  <c r="AH28" i="1"/>
  <c r="AH14" i="1"/>
  <c r="AH18" i="1"/>
  <c r="AH30" i="1"/>
  <c r="AH10" i="1"/>
  <c r="AH36" i="1"/>
  <c r="AH35" i="1"/>
  <c r="AI32" i="1"/>
  <c r="AI35" i="1" s="1"/>
  <c r="AI23" i="1" l="1"/>
  <c r="AI12" i="1"/>
  <c r="AI18" i="1"/>
  <c r="AI26" i="1"/>
  <c r="AI30" i="1"/>
  <c r="AI29" i="1"/>
  <c r="AI28" i="1"/>
  <c r="AI10" i="1"/>
  <c r="AJ14" i="1"/>
  <c r="AI20" i="1"/>
  <c r="AI14" i="1"/>
  <c r="AI22" i="1"/>
  <c r="AI16" i="1"/>
  <c r="AI31" i="1"/>
  <c r="AI36" i="1"/>
  <c r="AJ32" i="1"/>
  <c r="AJ16" i="1" s="1"/>
  <c r="AJ20" i="1" l="1"/>
  <c r="AJ23" i="1"/>
  <c r="AJ29" i="1"/>
  <c r="AJ12" i="1"/>
  <c r="AJ35" i="1"/>
  <c r="AJ30" i="1"/>
  <c r="AJ26" i="1"/>
  <c r="AJ31" i="1"/>
  <c r="AJ36" i="1"/>
  <c r="AJ18" i="1"/>
  <c r="AJ28" i="1"/>
  <c r="AJ10" i="1"/>
  <c r="AJ22" i="1"/>
  <c r="AK32" i="1"/>
  <c r="AK28" i="1" s="1"/>
  <c r="AK14" i="1" l="1"/>
  <c r="AK26" i="1"/>
  <c r="AK18" i="1"/>
  <c r="AK29" i="1"/>
  <c r="AK12" i="1"/>
  <c r="AK22" i="1"/>
  <c r="AL14" i="1"/>
  <c r="AL23" i="1"/>
  <c r="AK20" i="1"/>
  <c r="AK10" i="1"/>
  <c r="AK30" i="1"/>
  <c r="AK35" i="1"/>
  <c r="AK23" i="1"/>
  <c r="AK31" i="1"/>
  <c r="AK16" i="1"/>
  <c r="AK36" i="1"/>
  <c r="AL32" i="1"/>
  <c r="AL18" i="1" l="1"/>
  <c r="AL26" i="1"/>
  <c r="AL10" i="1"/>
  <c r="AL22" i="1"/>
  <c r="AL28" i="1"/>
  <c r="AL12" i="1"/>
  <c r="AL20" i="1"/>
  <c r="AL29" i="1"/>
  <c r="AL36" i="1"/>
  <c r="AL35" i="1"/>
  <c r="AL16" i="1"/>
  <c r="AL30" i="1"/>
  <c r="AL31" i="1"/>
  <c r="AM32" i="1"/>
  <c r="AM12" i="1" s="1"/>
  <c r="AM14" i="1" l="1"/>
  <c r="AM10" i="1"/>
  <c r="AM30" i="1"/>
  <c r="AM23" i="1"/>
  <c r="AM18" i="1"/>
  <c r="AN23" i="1"/>
  <c r="AN12" i="1"/>
  <c r="AM29" i="1"/>
  <c r="AM26" i="1"/>
  <c r="AM28" i="1"/>
  <c r="AM20" i="1"/>
  <c r="AM16" i="1"/>
  <c r="AM22" i="1"/>
  <c r="AM35" i="1"/>
  <c r="AM36" i="1"/>
  <c r="AM31" i="1"/>
  <c r="AN32" i="1"/>
  <c r="AN22" i="1" s="1"/>
  <c r="AN21" i="1" l="1"/>
  <c r="AN16" i="1"/>
  <c r="AN26" i="1"/>
  <c r="AN29" i="1"/>
  <c r="AN20" i="1"/>
  <c r="AN10" i="1"/>
  <c r="AN18" i="1"/>
  <c r="AN14" i="1"/>
  <c r="AN28" i="1"/>
  <c r="AN30" i="1"/>
  <c r="AN35" i="1"/>
  <c r="AN31" i="1"/>
  <c r="AN36" i="1"/>
  <c r="AO32" i="1"/>
  <c r="AO22" i="1" s="1"/>
  <c r="AO30" i="1" l="1"/>
  <c r="AO18" i="1"/>
  <c r="AO20" i="1"/>
  <c r="AO23" i="1"/>
  <c r="AO14" i="1"/>
  <c r="AO12" i="1"/>
  <c r="AO28" i="1"/>
  <c r="AO10" i="1"/>
  <c r="AO35" i="1"/>
  <c r="AO16" i="1"/>
  <c r="AO36" i="1"/>
  <c r="AO31" i="1"/>
  <c r="AO26" i="1"/>
  <c r="AO29" i="1"/>
  <c r="AP32" i="1"/>
  <c r="AP12" i="1" s="1"/>
  <c r="AP16" i="1" l="1"/>
  <c r="AP18" i="1"/>
  <c r="AP20" i="1"/>
  <c r="AP14" i="1"/>
  <c r="AP29" i="1"/>
  <c r="AP23" i="1"/>
  <c r="AP26" i="1"/>
  <c r="AP22" i="1"/>
  <c r="AP30" i="1"/>
  <c r="AP28" i="1"/>
  <c r="AP10" i="1"/>
  <c r="AP31" i="1"/>
  <c r="AP36" i="1"/>
  <c r="AP35" i="1"/>
  <c r="AQ32" i="1"/>
  <c r="AQ29" i="1" l="1"/>
  <c r="AQ14" i="1"/>
  <c r="AQ22" i="1"/>
  <c r="AQ26" i="1"/>
  <c r="AQ10" i="1"/>
  <c r="AQ23" i="1"/>
  <c r="AQ28" i="1"/>
  <c r="AQ30" i="1"/>
  <c r="AQ18" i="1"/>
  <c r="AQ31" i="1"/>
  <c r="AR23" i="1"/>
  <c r="AQ12" i="1"/>
  <c r="AQ20" i="1"/>
  <c r="AQ36" i="1"/>
  <c r="AQ35" i="1"/>
  <c r="AQ16" i="1"/>
  <c r="AR32" i="1"/>
  <c r="AR16" i="1" s="1"/>
  <c r="AR14" i="1" l="1"/>
  <c r="AR28" i="1"/>
  <c r="AR18" i="1"/>
  <c r="AR35" i="1"/>
  <c r="AR30" i="1"/>
  <c r="AR36" i="1"/>
  <c r="AR10" i="1"/>
  <c r="AR12" i="1"/>
  <c r="AR31" i="1"/>
  <c r="AR29" i="1"/>
  <c r="AR22" i="1"/>
  <c r="AR20" i="1"/>
  <c r="AR26" i="1"/>
  <c r="AS32" i="1"/>
  <c r="AS10" i="1" s="1"/>
  <c r="AS20" i="1" l="1"/>
  <c r="AS28" i="1"/>
  <c r="AS14" i="1"/>
  <c r="AS16" i="1"/>
  <c r="AS30" i="1"/>
  <c r="AS12" i="1"/>
  <c r="AS22" i="1"/>
  <c r="AS23" i="1"/>
  <c r="AS29" i="1"/>
  <c r="AS26" i="1"/>
  <c r="AS18" i="1"/>
  <c r="AS36" i="1"/>
  <c r="AS35" i="1"/>
  <c r="AS31" i="1"/>
  <c r="AT32" i="1"/>
  <c r="AT30" i="1" s="1"/>
  <c r="AT12" i="1" l="1"/>
  <c r="AT16" i="1"/>
  <c r="AT22" i="1"/>
  <c r="AT18" i="1"/>
  <c r="AT14" i="1"/>
  <c r="AT10" i="1"/>
  <c r="AT29" i="1"/>
  <c r="AT31" i="1"/>
  <c r="AT28" i="1"/>
  <c r="AT23" i="1"/>
  <c r="AT26" i="1"/>
  <c r="AT20" i="1"/>
  <c r="AT36" i="1"/>
  <c r="AT35" i="1"/>
  <c r="AU32" i="1"/>
  <c r="AU26" i="1" s="1"/>
  <c r="AU18" i="1" l="1"/>
  <c r="AU22" i="1"/>
  <c r="AU30" i="1"/>
  <c r="AU29" i="1"/>
  <c r="AU28" i="1"/>
  <c r="AU16" i="1"/>
  <c r="AU20" i="1"/>
  <c r="AU36" i="1"/>
  <c r="AU10" i="1"/>
  <c r="AU23" i="1"/>
  <c r="AU12" i="1"/>
  <c r="AU14" i="1"/>
  <c r="AU31" i="1"/>
  <c r="AU35" i="1"/>
  <c r="AV32" i="1"/>
  <c r="AV22" i="1" l="1"/>
  <c r="AV26" i="1"/>
  <c r="AV23" i="1"/>
  <c r="AV28" i="1"/>
  <c r="AV16" i="1"/>
  <c r="AV10" i="1"/>
  <c r="AV30" i="1"/>
  <c r="AV12" i="1"/>
  <c r="AV29" i="1"/>
  <c r="AV20" i="1"/>
  <c r="AV18" i="1"/>
  <c r="AV14" i="1"/>
  <c r="AV31" i="1"/>
  <c r="AV36" i="1"/>
  <c r="AV35"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<sst xmlns="http://schemas.openxmlformats.org/spreadsheetml/2006/main" count="726" uniqueCount="517">
  <si>
    <t>Technology Options for Plastic waste in Island Contexts (TOPIC) Toolbox</t>
  </si>
  <si>
    <r>
      <rPr>
        <b/>
        <u/>
        <sz val="11"/>
        <color theme="1"/>
        <rFont val="Calibri"/>
        <family val="2"/>
        <scheme val="minor"/>
      </rPr>
      <t>Objective</t>
    </r>
    <r>
      <rPr>
        <sz val="11"/>
        <color theme="1"/>
        <rFont val="Calibri"/>
        <family val="2"/>
        <scheme val="minor"/>
      </rPr>
      <t xml:space="preserve">
This semi-aut</t>
    </r>
    <r>
      <rPr>
        <sz val="11"/>
        <rFont val="Calibri"/>
        <family val="2"/>
        <scheme val="minor"/>
      </rPr>
      <t>omated toolbox</t>
    </r>
    <r>
      <rPr>
        <sz val="11"/>
        <color theme="1"/>
        <rFont val="Calibri"/>
        <family val="2"/>
        <scheme val="minor"/>
      </rPr>
      <t xml:space="preserve"> informs you about available solutions and technologies for plastic waste management in microsystems like small and remote islands.
</t>
    </r>
    <r>
      <rPr>
        <b/>
        <u/>
        <sz val="11"/>
        <color theme="1"/>
        <rFont val="Calibri"/>
        <family val="2"/>
        <scheme val="minor"/>
      </rPr>
      <t>How does it work?</t>
    </r>
    <r>
      <rPr>
        <sz val="11"/>
        <color theme="1"/>
        <rFont val="Calibri"/>
        <family val="2"/>
        <scheme val="minor"/>
      </rPr>
      <t xml:space="preserve">
Based on a number of input parameters from your island, the toolbox recommends a set of technologies and solutions adequate for plastic waste management on your island, following the approach displayed in the figure below. The </t>
    </r>
    <r>
      <rPr>
        <b/>
        <sz val="11"/>
        <color theme="1"/>
        <rFont val="Calibri"/>
        <family val="2"/>
        <scheme val="minor"/>
      </rPr>
      <t>input data needs to be entered in the green boxes on the tabs: 'Island Inputs' and 'Market Access'</t>
    </r>
    <r>
      <rPr>
        <sz val="11"/>
        <color theme="1"/>
        <rFont val="Calibri"/>
        <family val="2"/>
        <scheme val="minor"/>
      </rPr>
      <t xml:space="preserve">.
The toolbox translates the input data into three different recommendation clusters for plastic waste treatment. These are
› 	suggestions to advance general waste management practice based on key </t>
    </r>
    <r>
      <rPr>
        <b/>
        <sz val="11"/>
        <color theme="1"/>
        <rFont val="Calibri"/>
        <family val="2"/>
        <scheme val="minor"/>
      </rPr>
      <t>island data inputs</t>
    </r>
    <r>
      <rPr>
        <sz val="11"/>
        <color theme="1"/>
        <rFont val="Calibri"/>
        <family val="2"/>
        <scheme val="minor"/>
      </rPr>
      <t>;
› 	informing on the potential</t>
    </r>
    <r>
      <rPr>
        <b/>
        <sz val="11"/>
        <color theme="1"/>
        <rFont val="Calibri"/>
        <family val="2"/>
        <scheme val="minor"/>
      </rPr>
      <t xml:space="preserve"> market access</t>
    </r>
    <r>
      <rPr>
        <sz val="11"/>
        <color theme="1"/>
        <rFont val="Calibri"/>
        <family val="2"/>
        <scheme val="minor"/>
      </rPr>
      <t xml:space="preserve"> on the mainland; and
› 	a </t>
    </r>
    <r>
      <rPr>
        <b/>
        <sz val="11"/>
        <color theme="1"/>
        <rFont val="Calibri"/>
        <family val="2"/>
        <scheme val="minor"/>
      </rPr>
      <t>matrix</t>
    </r>
    <r>
      <rPr>
        <sz val="11"/>
        <color theme="1"/>
        <rFont val="Calibri"/>
        <family val="2"/>
        <scheme val="minor"/>
      </rPr>
      <t xml:space="preserve"> displaying a set of technologies and solutions that may be suitable for the specific island case. These technologies and solutions are discussed in a condensed format within the </t>
    </r>
    <r>
      <rPr>
        <b/>
        <sz val="11"/>
        <color theme="1"/>
        <rFont val="Calibri"/>
        <family val="2"/>
        <scheme val="minor"/>
      </rPr>
      <t>synthesis sheet</t>
    </r>
    <r>
      <rPr>
        <sz val="11"/>
        <color theme="1"/>
        <rFont val="Calibri"/>
        <family val="2"/>
        <scheme val="minor"/>
      </rPr>
      <t xml:space="preserve"> and in detail in </t>
    </r>
    <r>
      <rPr>
        <b/>
        <sz val="11"/>
        <color theme="1"/>
        <rFont val="Calibri"/>
        <family val="2"/>
        <scheme val="minor"/>
      </rPr>
      <t>individual factsheets</t>
    </r>
    <r>
      <rPr>
        <sz val="11"/>
        <color theme="1"/>
        <rFont val="Calibri"/>
        <family val="2"/>
        <scheme val="minor"/>
      </rPr>
      <t xml:space="preserve">. 
All three recommendation clusters are merged into the </t>
    </r>
    <r>
      <rPr>
        <b/>
        <sz val="14"/>
        <color theme="4" tint="-0.499984740745262"/>
        <rFont val="Calibri"/>
        <family val="2"/>
        <scheme val="minor"/>
      </rPr>
      <t>conclusion</t>
    </r>
    <r>
      <rPr>
        <sz val="14"/>
        <color theme="4" tint="-0.249977111117893"/>
        <rFont val="Calibri"/>
        <family val="2"/>
        <scheme val="minor"/>
      </rPr>
      <t xml:space="preserve"> </t>
    </r>
    <r>
      <rPr>
        <sz val="11"/>
        <color theme="1"/>
        <rFont val="Calibri"/>
        <family val="2"/>
        <scheme val="minor"/>
      </rPr>
      <t>sheet.
For further instructions on how to use the toolbox, please refer to the accompanying report and instructional video.
Let's get started with some data required for the assessment!</t>
    </r>
  </si>
  <si>
    <t>Assessment of relevant waste characteristics</t>
  </si>
  <si>
    <t>please enter additional data in input sheet</t>
  </si>
  <si>
    <t>Before an assessment of potential solutions can be undertaken, an understanding of the extent of plastic waste needs to be established through reliable data. The quantity of collected or collectable plastic waste and its composition needs to be  first measured or estimated. This data needs to be as precise as possible in order to develop tailored strategies for managing the waste. The following data points are needed allow users to identify solutions that may be suitable for your islands.</t>
  </si>
  <si>
    <t>please enter additional data</t>
  </si>
  <si>
    <t xml:space="preserve">  </t>
  </si>
  <si>
    <t>Island population</t>
  </si>
  <si>
    <t>in persons</t>
  </si>
  <si>
    <t>Average waste volume (mixed)</t>
  </si>
  <si>
    <t>in kg/capita/day</t>
  </si>
  <si>
    <t>The collection rate on your island is already notably high. The vast majority of plastic waste is prevented from being dumped or littered and most plastic waste can be accessed for further treatment. Beyond selective measures to optimise collection, focus should be on implementing adequate treatment solutions and technologies to enable the maximum value extraction from plastic waste.</t>
  </si>
  <si>
    <t>Waste collection rate</t>
  </si>
  <si>
    <t>% of total waste volume</t>
  </si>
  <si>
    <t>The collection rate on your island is fairly low, resulting in alternative, inadequate ways of treating plastic waste including open dumping, open burning, burying or littering. Any treatment solution and technology is based on prior collection. Therefore, foremost priority must be on establishing mechanisms and infrastructure to significantly increase the portion of collected waste.</t>
  </si>
  <si>
    <t>Estimated share of plastic</t>
  </si>
  <si>
    <t>The collection rate on your island covers a good portion of the occuring waste, yet there is still significant need for optimization to further reduce alternatively and likely inadequately managed plastic waste. With relevant portions of plastic waste already collected, efforts should go into both increasing collection rates as well as establishing adequate treatment infrastructure.</t>
  </si>
  <si>
    <t>Approximate total waste volume from island population</t>
  </si>
  <si>
    <t>kg of mixed waste per day</t>
  </si>
  <si>
    <t>A relevant portion of your island's waste volume is derived from seasonal tourism. Designing a waste management system needs to take these seasonally higher volumes into consideration. The tourism sector can be levied upon to finance scaling up of the waste management system's components.</t>
  </si>
  <si>
    <t>kg of plastic waste per day</t>
  </si>
  <si>
    <t>On your island, seasonal increase of waste volumes caused by incoming tourists is at a low level. The waste management infrastructure mainly designed for serving the island's population could and should be able to absorb the additional volumes.</t>
  </si>
  <si>
    <t>Collected waste volume from island population available for treatment</t>
  </si>
  <si>
    <t>Waste generation from incoming tourists is a significant burden for your island. The waste management system needs to be designed to seasonally take up these increased volumes. Instruments that levy waste management contributions from tourism should be discussed.</t>
  </si>
  <si>
    <t>Your collection rate is above 100% - please doublecheck your data entry.</t>
  </si>
  <si>
    <t>Increase of waste volume throughout the year from seasonal tourism</t>
  </si>
  <si>
    <t>if no data available, put 0%</t>
  </si>
  <si>
    <t xml:space="preserve">Maximum waste volume from island population </t>
  </si>
  <si>
    <t>Maximum waste volume from tourists</t>
  </si>
  <si>
    <t>Using the values entered above allows for potential solutions for adequate plastic waste management to be presented, in a matrix format.</t>
  </si>
  <si>
    <t>Certain waste fractions may be exported from your island at a positive net cost.
This tool calculates if the mix of valuable materials is able to compensate the related transport costs.</t>
  </si>
  <si>
    <t>Taking into consideration all data entries, suitable measures to advance your island's plastic waste management system are recommended.</t>
  </si>
  <si>
    <t>Market Access Calculation</t>
  </si>
  <si>
    <t>Certain waste fractions have a positive value for established recycling value chains. These value chains can usually be accessed on the mainland - requiring waste to be transported there which incurs tranport costs. With market prices and transport costs available, users can identify if  the transport of valuable waste products extracted from collected waste is likely to make economic sense.</t>
  </si>
  <si>
    <t>Market price for individual recyclable materials at nearest off-take point</t>
  </si>
  <si>
    <t>in $/kg</t>
  </si>
  <si>
    <t>Share of the overall recyclable waste stream transported to off-take point</t>
  </si>
  <si>
    <t>Option 1</t>
  </si>
  <si>
    <t>The average revenue of the recyclable materials is very likely to cover the full cost of transport to the next off-take point. Thus, the main focus should be on implementing &amp; optimizing the collection and segregation of recycling materials on the island as part of the island-based waste management system.</t>
  </si>
  <si>
    <t>Aluminium cans</t>
  </si>
  <si>
    <t>Aluminium</t>
  </si>
  <si>
    <t>Option 2</t>
  </si>
  <si>
    <r>
      <t xml:space="preserve">The average revenue of the recyclable materials cannot cover the cost of transport to the next off-take point. Marketing of recyclables will accumulate economic losses. </t>
    </r>
    <r>
      <rPr>
        <b/>
        <sz val="11"/>
        <color theme="1"/>
        <rFont val="Calibri"/>
        <family val="2"/>
        <scheme val="minor"/>
      </rPr>
      <t>The main focus therefore, must be on identifying island-based processing or disposal solutions</t>
    </r>
    <r>
      <rPr>
        <sz val="11"/>
        <color theme="1"/>
        <rFont val="Calibri"/>
        <family val="2"/>
        <scheme val="minor"/>
      </rPr>
      <t>, which also require upfront collection and segregation.</t>
    </r>
  </si>
  <si>
    <t>Other metals (small)</t>
  </si>
  <si>
    <t>Option 3</t>
  </si>
  <si>
    <r>
      <t xml:space="preserve">The average revenue of the recyclable materials cannot cover the cost of transport to the next off-take point. Yet, the bulk of the costs can be compensated. A slight change of the market conditions or mechanisms to further reduce transport costs including direct subsidies may change that equation in your favor. </t>
    </r>
    <r>
      <rPr>
        <b/>
        <sz val="11"/>
        <color theme="1"/>
        <rFont val="Calibri"/>
        <family val="2"/>
        <scheme val="minor"/>
      </rPr>
      <t>Therefore, a more in-dephts analysis on the market access and ways to optimise it should be undertaken.</t>
    </r>
  </si>
  <si>
    <t>OCC (old corrugated cartonboard)</t>
  </si>
  <si>
    <t>Plastic (rigid monomaterials)</t>
  </si>
  <si>
    <t>- Others</t>
  </si>
  <si>
    <t>Volume weighted price per kg</t>
  </si>
  <si>
    <t>Cost of transport of recycling materials to the nearest off-take point</t>
  </si>
  <si>
    <t>- Cost per trip</t>
  </si>
  <si>
    <t>in $ of relevant currency</t>
  </si>
  <si>
    <t xml:space="preserve">- Capacity per trip </t>
  </si>
  <si>
    <t>in kg</t>
  </si>
  <si>
    <t>Average transport cost</t>
  </si>
  <si>
    <t>$/kg</t>
  </si>
  <si>
    <t>Net profit (loss) for recycling materials</t>
  </si>
  <si>
    <t>Overview Matrix of available technologies and solutions for plastic waste treatment</t>
  </si>
  <si>
    <r>
      <t xml:space="preserve">This matrix visualises the approaches -  technologies and solutions - for managing plastic waste on islands. Aside from these </t>
    </r>
    <r>
      <rPr>
        <i/>
        <sz val="11"/>
        <color theme="1"/>
        <rFont val="Calibri"/>
        <family val="2"/>
        <scheme val="minor"/>
      </rPr>
      <t>tangible investments</t>
    </r>
    <r>
      <rPr>
        <sz val="11"/>
        <color theme="1"/>
        <rFont val="Calibri"/>
        <family val="2"/>
        <scheme val="minor"/>
      </rPr>
      <t xml:space="preserve">, other intangible  aspects like collection or enforcement of laws and rules (e.g. penalties for littering) are additional considerations that need to be made.
</t>
    </r>
    <r>
      <rPr>
        <b/>
        <sz val="11"/>
        <color theme="1"/>
        <rFont val="Calibri"/>
        <family val="2"/>
        <scheme val="minor"/>
      </rPr>
      <t>Click on a box to learn if and how an investment in a technology or solution can contribute to plastic waste management on your island.</t>
    </r>
  </si>
  <si>
    <t>Your island's average plastic waste volume outside the tourist season is marked by a blue bar.</t>
  </si>
  <si>
    <t>significant</t>
  </si>
  <si>
    <t>marginal</t>
  </si>
  <si>
    <t>absent</t>
  </si>
  <si>
    <r>
      <t>_____</t>
    </r>
    <r>
      <rPr>
        <b/>
        <sz val="11"/>
        <color theme="0"/>
        <rFont val="Calibri"/>
        <family val="2"/>
        <scheme val="minor"/>
      </rPr>
      <t>Back to Input Calculations</t>
    </r>
    <r>
      <rPr>
        <b/>
        <sz val="11"/>
        <color rgb="FFED7D31"/>
        <rFont val="Calibri"/>
        <family val="2"/>
        <scheme val="minor"/>
      </rPr>
      <t>______</t>
    </r>
  </si>
  <si>
    <r>
      <t xml:space="preserve">A green box indicates that this technology/ solution can cause a </t>
    </r>
    <r>
      <rPr>
        <b/>
        <sz val="11"/>
        <color theme="1"/>
        <rFont val="Calibri"/>
        <family val="2"/>
        <scheme val="minor"/>
      </rPr>
      <t>significantly positive impact on plastic waste management.</t>
    </r>
  </si>
  <si>
    <r>
      <t xml:space="preserve">A yellow box indicates that this technology/ solution can cause a </t>
    </r>
    <r>
      <rPr>
        <b/>
        <sz val="11"/>
        <color theme="1"/>
        <rFont val="Calibri"/>
        <family val="2"/>
        <scheme val="minor"/>
      </rPr>
      <t>marginally positive impact on plastic waste management.</t>
    </r>
  </si>
  <si>
    <r>
      <t xml:space="preserve">A red box indicates that this technology/ solution </t>
    </r>
    <r>
      <rPr>
        <b/>
        <sz val="11"/>
        <color theme="1"/>
        <rFont val="Calibri"/>
        <family val="2"/>
        <scheme val="minor"/>
      </rPr>
      <t>fails to contribute to effective plastic waste management.</t>
    </r>
  </si>
  <si>
    <t>Synthesis on plastic waste treatment options</t>
  </si>
  <si>
    <r>
      <rPr>
        <b/>
        <sz val="13"/>
        <color rgb="FF00CC00"/>
        <rFont val="Calibri"/>
        <family val="2"/>
        <scheme val="minor"/>
      </rPr>
      <t>___________________________________________________________________</t>
    </r>
    <r>
      <rPr>
        <b/>
        <sz val="13"/>
        <rFont val="Calibri"/>
        <family val="2"/>
        <scheme val="minor"/>
      </rPr>
      <t>Bins and Containers</t>
    </r>
    <r>
      <rPr>
        <b/>
        <sz val="13"/>
        <color rgb="FF00CC00"/>
        <rFont val="Calibri"/>
        <family val="2"/>
        <scheme val="minor"/>
      </rPr>
      <t>________________________________________________________________________</t>
    </r>
  </si>
  <si>
    <r>
      <rPr>
        <b/>
        <sz val="13"/>
        <color rgb="FF00CC00"/>
        <rFont val="Calibri"/>
        <family val="2"/>
        <scheme val="minor"/>
      </rPr>
      <t>___________________________________________________________________</t>
    </r>
    <r>
      <rPr>
        <b/>
        <sz val="13"/>
        <rFont val="Calibri"/>
        <family val="2"/>
        <scheme val="minor"/>
      </rPr>
      <t>Material Recovery and Sorting Facility (MRF)</t>
    </r>
    <r>
      <rPr>
        <b/>
        <sz val="13"/>
        <color rgb="FF00CC00"/>
        <rFont val="Calibri"/>
        <family val="2"/>
        <scheme val="minor"/>
      </rPr>
      <t>________________________________________________________________________</t>
    </r>
  </si>
  <si>
    <r>
      <rPr>
        <b/>
        <sz val="13"/>
        <color rgb="FF00CC00"/>
        <rFont val="Calibri"/>
        <family val="2"/>
        <scheme val="minor"/>
      </rPr>
      <t>__________________________________</t>
    </r>
    <r>
      <rPr>
        <b/>
        <sz val="13"/>
        <rFont val="Calibri"/>
        <family val="2"/>
        <scheme val="minor"/>
      </rPr>
      <t>Baler</t>
    </r>
    <r>
      <rPr>
        <b/>
        <sz val="13"/>
        <color rgb="FF00CC00"/>
        <rFont val="Calibri"/>
        <family val="2"/>
        <scheme val="minor"/>
      </rPr>
      <t>_________________________________</t>
    </r>
  </si>
  <si>
    <r>
      <rPr>
        <b/>
        <sz val="13"/>
        <color rgb="FFFFC000"/>
        <rFont val="Calibri"/>
        <family val="2"/>
        <scheme val="minor"/>
      </rPr>
      <t>___________</t>
    </r>
    <r>
      <rPr>
        <b/>
        <sz val="13"/>
        <rFont val="Calibri"/>
        <family val="2"/>
        <scheme val="minor"/>
      </rPr>
      <t>Artisanal Recycling</t>
    </r>
    <r>
      <rPr>
        <b/>
        <sz val="13"/>
        <color rgb="FFFFC000"/>
        <rFont val="Calibri"/>
        <family val="2"/>
        <scheme val="minor"/>
      </rPr>
      <t>___________</t>
    </r>
  </si>
  <si>
    <r>
      <rPr>
        <b/>
        <sz val="13"/>
        <color rgb="FF00CC00"/>
        <rFont val="Calibri"/>
        <family val="2"/>
        <scheme val="minor"/>
      </rPr>
      <t>____________________________________________</t>
    </r>
    <r>
      <rPr>
        <b/>
        <sz val="13"/>
        <rFont val="Calibri"/>
        <family val="2"/>
        <scheme val="minor"/>
      </rPr>
      <t>'Recycling' - Commercial Scale Extrusion</t>
    </r>
    <r>
      <rPr>
        <b/>
        <sz val="13"/>
        <color rgb="FF00CC00"/>
        <rFont val="Calibri"/>
        <family val="2"/>
        <scheme val="minor"/>
      </rPr>
      <t>____________________________________________</t>
    </r>
  </si>
  <si>
    <r>
      <rPr>
        <b/>
        <sz val="13"/>
        <color rgb="FFFFC000"/>
        <rFont val="Calibri"/>
        <family val="2"/>
        <scheme val="minor"/>
      </rPr>
      <t>________</t>
    </r>
    <r>
      <rPr>
        <b/>
        <sz val="13"/>
        <rFont val="Calibri"/>
        <family val="2"/>
        <scheme val="minor"/>
      </rPr>
      <t>'Eco-Bricks'</t>
    </r>
    <r>
      <rPr>
        <b/>
        <sz val="13"/>
        <color rgb="FFFFC000"/>
        <rFont val="Calibri"/>
        <family val="2"/>
        <scheme val="minor"/>
      </rPr>
      <t>___________</t>
    </r>
  </si>
  <si>
    <r>
      <rPr>
        <b/>
        <sz val="13"/>
        <color rgb="FFFFC000"/>
        <rFont val="Calibri"/>
        <family val="2"/>
        <scheme val="minor"/>
      </rPr>
      <t>____________________________________________</t>
    </r>
    <r>
      <rPr>
        <b/>
        <sz val="13"/>
        <rFont val="Calibri"/>
        <family val="2"/>
        <scheme val="minor"/>
      </rPr>
      <t>'Downcycling' - Sintering &amp; Intrusion</t>
    </r>
    <r>
      <rPr>
        <b/>
        <sz val="13"/>
        <color rgb="FFFFC000"/>
        <rFont val="Calibri"/>
        <family val="2"/>
        <scheme val="minor"/>
      </rPr>
      <t>____________________________________________</t>
    </r>
  </si>
  <si>
    <r>
      <rPr>
        <b/>
        <sz val="13"/>
        <color rgb="FFCE0000"/>
        <rFont val="Calibri"/>
        <family val="2"/>
        <scheme val="minor"/>
      </rPr>
      <t>_______________________</t>
    </r>
    <r>
      <rPr>
        <b/>
        <sz val="13"/>
        <color theme="0"/>
        <rFont val="Calibri"/>
        <family val="2"/>
        <scheme val="minor"/>
      </rPr>
      <t>Micro Pyrolysis</t>
    </r>
    <r>
      <rPr>
        <b/>
        <sz val="13"/>
        <color rgb="FFCE0000"/>
        <rFont val="Calibri"/>
        <family val="2"/>
        <scheme val="minor"/>
      </rPr>
      <t>______________________</t>
    </r>
  </si>
  <si>
    <t>Upscaling unviable</t>
  </si>
  <si>
    <r>
      <rPr>
        <b/>
        <sz val="13"/>
        <color rgb="FFCE0000"/>
        <rFont val="Calibri"/>
        <family val="2"/>
        <scheme val="minor"/>
      </rPr>
      <t>______</t>
    </r>
    <r>
      <rPr>
        <b/>
        <sz val="13"/>
        <color theme="0"/>
        <rFont val="Calibri"/>
        <family val="2"/>
        <scheme val="minor"/>
      </rPr>
      <t>Industrial Pyrolysis</t>
    </r>
    <r>
      <rPr>
        <b/>
        <sz val="13"/>
        <color rgb="FFCE0000"/>
        <rFont val="Calibri"/>
        <family val="2"/>
        <scheme val="minor"/>
      </rPr>
      <t>_______</t>
    </r>
  </si>
  <si>
    <t>__</t>
  </si>
  <si>
    <r>
      <rPr>
        <b/>
        <sz val="13"/>
        <color rgb="FFC00000"/>
        <rFont val="Calibri"/>
        <family val="2"/>
        <scheme val="minor"/>
      </rPr>
      <t>______________</t>
    </r>
    <r>
      <rPr>
        <b/>
        <sz val="13"/>
        <color theme="0"/>
        <rFont val="Calibri"/>
        <family val="2"/>
        <scheme val="minor"/>
      </rPr>
      <t>Technical Incineration</t>
    </r>
    <r>
      <rPr>
        <b/>
        <sz val="13"/>
        <color rgb="FFC00000"/>
        <rFont val="Calibri"/>
        <family val="2"/>
        <scheme val="minor"/>
      </rPr>
      <t>________________</t>
    </r>
  </si>
  <si>
    <r>
      <rPr>
        <b/>
        <sz val="13"/>
        <color rgb="FF00CC00"/>
        <rFont val="Calibri"/>
        <family val="2"/>
        <scheme val="minor"/>
      </rPr>
      <t>___________________________</t>
    </r>
    <r>
      <rPr>
        <b/>
        <sz val="13"/>
        <rFont val="Calibri"/>
        <family val="2"/>
        <scheme val="minor"/>
      </rPr>
      <t>Controlled Incineration</t>
    </r>
    <r>
      <rPr>
        <b/>
        <sz val="13"/>
        <color rgb="FF00CC00"/>
        <rFont val="Calibri"/>
        <family val="2"/>
        <scheme val="minor"/>
      </rPr>
      <t>__________________________________________________________________</t>
    </r>
  </si>
  <si>
    <t>_____________________________________________</t>
  </si>
  <si>
    <r>
      <rPr>
        <b/>
        <sz val="13"/>
        <color rgb="FF00CC00"/>
        <rFont val="Calibri"/>
        <family val="2"/>
        <scheme val="minor"/>
      </rPr>
      <t>__________</t>
    </r>
    <r>
      <rPr>
        <b/>
        <sz val="13"/>
        <rFont val="Calibri"/>
        <family val="2"/>
        <scheme val="minor"/>
      </rPr>
      <t>Controlled Landfill</t>
    </r>
    <r>
      <rPr>
        <b/>
        <sz val="13"/>
        <color rgb="FF00CC00"/>
        <rFont val="Calibri"/>
        <family val="2"/>
        <scheme val="minor"/>
      </rPr>
      <t>___________</t>
    </r>
  </si>
  <si>
    <r>
      <rPr>
        <b/>
        <sz val="13"/>
        <color rgb="FF00CC00"/>
        <rFont val="Calibri"/>
        <family val="2"/>
        <scheme val="minor"/>
      </rPr>
      <t>____________________________________________</t>
    </r>
    <r>
      <rPr>
        <b/>
        <sz val="13"/>
        <rFont val="Calibri"/>
        <family val="2"/>
        <scheme val="minor"/>
      </rPr>
      <t>Sanitary Landfill (small setup)</t>
    </r>
    <r>
      <rPr>
        <b/>
        <sz val="13"/>
        <color rgb="FF00CC00"/>
        <rFont val="Calibri"/>
        <family val="2"/>
        <scheme val="minor"/>
      </rPr>
      <t>____________________________________________</t>
    </r>
  </si>
  <si>
    <t>Plastic Waste Volume in 
metric tonnes per day</t>
  </si>
  <si>
    <t>Total Municipal Waste Volume in
metric tonnes per day</t>
  </si>
  <si>
    <t>Advancing plastic waste treatment -
Recommendations for your island</t>
  </si>
  <si>
    <t>Back to Input Calculation</t>
  </si>
  <si>
    <r>
      <t xml:space="preserve">Find below an assessment of feasible solutions and technologies for adequately treating plastic waste - depending on the data entered on the Island Inputs and Market Access tabs.
A </t>
    </r>
    <r>
      <rPr>
        <i/>
        <sz val="11"/>
        <color theme="1"/>
        <rFont val="Calibri"/>
        <family val="2"/>
        <scheme val="minor"/>
      </rPr>
      <t>combination</t>
    </r>
    <r>
      <rPr>
        <sz val="11"/>
        <color theme="1"/>
        <rFont val="Calibri"/>
        <family val="2"/>
        <scheme val="minor"/>
      </rPr>
      <t xml:space="preserve"> of these solutions and technologies will aim to advance plastic waste management on your island. Nevertheless, all technologies and solutions come with specific requirements that may or may not be met on your island.  This toolbox allows you to explore them in more detail in the respective tabs.
For many of the outlined sections, the waste composition and quality of the input materials play crucial roles in either enabling or disabling the technology or solution. A detailed analysis on the occurence and characteristics of the waste streams for and beyond plastics is an additional requirement.
</t>
    </r>
  </si>
  <si>
    <t>Overview treatment
technologies &amp; solutions</t>
  </si>
  <si>
    <t>Waste management practices</t>
  </si>
  <si>
    <t>Market access</t>
  </si>
  <si>
    <t>Separation</t>
  </si>
  <si>
    <t>Recommendation</t>
  </si>
  <si>
    <t>Handling/ Logistics</t>
  </si>
  <si>
    <t>Your island's plastic waste volume likely doesn't meet the threshold for operating a compacting machine. Completely manual handling processes are a more suitable solution for managing plastic waste on your island. Taking into consideration waste streams other than plastics - e.g. Aluminium cans - may change this equation.</t>
  </si>
  <si>
    <t>Recommendations</t>
  </si>
  <si>
    <t>Due to the limited volumes, manual handling of plastic waste is likely sufficient.</t>
  </si>
  <si>
    <t>Material or Mechanical 'Recycling'</t>
  </si>
  <si>
    <t>Material or Mechanical 'Downcycling'</t>
  </si>
  <si>
    <t>Chemical or Feedstock Recycling - Pyrolysis</t>
  </si>
  <si>
    <t>Your island's plastic waste volume is quite low. As pyrolysis is a highly selective treatment process, the volume of potentially suitable plastics is even lower and insufficient to regularly operate a micro pyrolysis plant of any size. In any case, best practices that succesfully process relevant parts of plastic waste within a pyrolysis process are currently not available. Other treatment modes - both material/ mechanical recycling and disposal - are more promising.</t>
  </si>
  <si>
    <t>Feedstock recycling processes - particularly pyrolysis - at your island's scale are currently not available. A smaller scale plant can be a solution to process a part of your island's plastic waste - yet best practices that succesfully process relevant parts of plastic waste within a pyrolysis process are currently not available. Other treatment modes - both material/ mechanical recycling and disposal - are more promising.</t>
  </si>
  <si>
    <t>Disposal - Incineration</t>
  </si>
  <si>
    <t>Disposal - Landfill</t>
  </si>
  <si>
    <t xml:space="preserve">Synthesis of plastic waste treatment options
</t>
  </si>
  <si>
    <r>
      <rPr>
        <sz val="16"/>
        <color theme="1"/>
        <rFont val="Calibri"/>
        <family val="2"/>
        <scheme val="minor"/>
      </rPr>
      <t xml:space="preserve">Solutions and technologies within your island's scale are </t>
    </r>
    <r>
      <rPr>
        <b/>
        <sz val="16"/>
        <color theme="1"/>
        <rFont val="Calibri"/>
        <family val="2"/>
        <scheme val="minor"/>
      </rPr>
      <t xml:space="preserve">marked by a </t>
    </r>
    <r>
      <rPr>
        <b/>
        <sz val="16"/>
        <color rgb="FF00B0F0"/>
        <rFont val="Calibri"/>
        <family val="2"/>
        <scheme val="minor"/>
      </rPr>
      <t>blue</t>
    </r>
    <r>
      <rPr>
        <b/>
        <sz val="16"/>
        <color theme="1"/>
        <rFont val="Calibri"/>
        <family val="2"/>
        <scheme val="minor"/>
      </rPr>
      <t xml:space="preserve"> frame.</t>
    </r>
  </si>
  <si>
    <r>
      <t xml:space="preserve">Solution/ Technology
</t>
    </r>
    <r>
      <rPr>
        <i/>
        <sz val="16"/>
        <color theme="1"/>
        <rFont val="Calibri"/>
        <family val="2"/>
        <scheme val="minor"/>
      </rPr>
      <t>click on button to learn more details</t>
    </r>
  </si>
  <si>
    <t>"</t>
  </si>
  <si>
    <t>Bins and Containers</t>
  </si>
  <si>
    <t>Material Recovery &amp; 
Sorting Facility</t>
  </si>
  <si>
    <t>Baler</t>
  </si>
  <si>
    <t>Artisanal Recycling</t>
  </si>
  <si>
    <t>'Eco-Bricks'</t>
  </si>
  <si>
    <t>"Downcycling"
Sintering &amp; Intrusion</t>
  </si>
  <si>
    <t>"Recycling"
Extrusion</t>
  </si>
  <si>
    <t>Micro Pyrolysis</t>
  </si>
  <si>
    <t>Industrial Pyrolysis</t>
  </si>
  <si>
    <t>Mobile Incineration</t>
  </si>
  <si>
    <t>Technical Incineration</t>
  </si>
  <si>
    <t>Controlled Incineration</t>
  </si>
  <si>
    <t>Controlled Landfill</t>
  </si>
  <si>
    <t>Sanitary Landfill</t>
  </si>
  <si>
    <t>Type</t>
  </si>
  <si>
    <t>Collection &amp; Separation</t>
  </si>
  <si>
    <t>Separation &amp; Logistics/ handling</t>
  </si>
  <si>
    <t>Logistics/ handling</t>
  </si>
  <si>
    <t>Material/ mechanical recycling</t>
  </si>
  <si>
    <t>Feedstock/ chemical recycling</t>
  </si>
  <si>
    <t>Disposal</t>
  </si>
  <si>
    <t>Brief description</t>
  </si>
  <si>
    <t>Reduced contamination and easier collection through separation of valuable fractions in bins/ containers</t>
  </si>
  <si>
    <t>Centralised facility combining several waste management processes, potentially incl. mechanical separation and different treatment solutions</t>
  </si>
  <si>
    <t>Machine that presses certain waste fractions into small bales, reducing the bulk density for ease of handling and logistics</t>
  </si>
  <si>
    <t>Usually small scale shredder and extruder; sometimes low-pressure injection moulding</t>
  </si>
  <si>
    <t>different waste materials are manually inserted into a durable bottle. This can then be integrated as a filling material for walls and other structures</t>
  </si>
  <si>
    <t>Adapted construction material plants for pressing or casting plastic fractions into bricks, boards etc.</t>
  </si>
  <si>
    <t>Heating and moulding plastic input into plastic granules - a commodity that can be fed into existing value chains</t>
  </si>
  <si>
    <t>Transforming plastics into simpler polymer structures through anaerobic heating; fuel as an output</t>
  </si>
  <si>
    <t>Transforming plastics into simpler polymer structures through anaerobic heating; fuel as output</t>
  </si>
  <si>
    <t>Incineration of waste with minimal process control, mainly through ventilating the chamber</t>
  </si>
  <si>
    <t>Incineration of waste with some process control, mainly through temperature control</t>
  </si>
  <si>
    <t>Incineration of waste under controlled conditions with a certain level of exhaust gas treatment</t>
  </si>
  <si>
    <t>Storing waste without recovery at a defined site with a set-up aimed at minimising adverse effects on the surrounding environment</t>
  </si>
  <si>
    <t>Input material fractions &amp; input quantity</t>
  </si>
  <si>
    <t>Valuable waste fractions, e.g. rigid plastics, aluminium cans, glass, etc; no limits concerning minimal or maximal scale</t>
  </si>
  <si>
    <t>All common municipal waste can be managed; starting at around 100 kg per day</t>
  </si>
  <si>
    <t>Aluminium cans, PET bottles, OCC; for plastic bottles around 30 to 100 kg/ batch; cans around 15-50 kg/ batch</t>
  </si>
  <si>
    <t>Dominantly rigid plastics free from contamination; a single machine can process up to around 100 kg/ day</t>
  </si>
  <si>
    <t>wide variety of plastics and non plastics; usually bound to a plastic bottle, commonly PET</t>
  </si>
  <si>
    <t>Wide variety of common plastics;
certain portion of impurities compatible; from around 1 ton/ day onwards; upscaling possible</t>
  </si>
  <si>
    <t>Wide variety of common plastics;
homogenous fractions per batch with very low level of impurities; from around 1 ton/ day onwards; upscaling possible</t>
  </si>
  <si>
    <t>HDPE, LDPE, PS, PP free from contamination compatible;
PVC, PET incompatible; ranging from around 100 kg to 1.5 tons daily capacity</t>
  </si>
  <si>
    <t>HDPE, LDPE, PS, PP free from contamination compatible;
PVC, PET incompatible; starting from around 5 tons daily capacity onwards</t>
  </si>
  <si>
    <r>
      <t xml:space="preserve">All plastics and other </t>
    </r>
    <r>
      <rPr>
        <i/>
        <sz val="11"/>
        <color theme="1"/>
        <rFont val="Calibri"/>
        <family val="2"/>
        <scheme val="minor"/>
      </rPr>
      <t xml:space="preserve">dry </t>
    </r>
    <r>
      <rPr>
        <sz val="11"/>
        <color theme="1"/>
        <rFont val="Calibri"/>
        <family val="2"/>
        <scheme val="minor"/>
      </rPr>
      <t>combustible waste fractions; a single device can process up to around 100 kg/ day</t>
    </r>
  </si>
  <si>
    <t>All common municipal waste fractions, including plastics;
fuel addition depends mainly on moisture content; from around 100 kg/ day onwards</t>
  </si>
  <si>
    <r>
      <t xml:space="preserve">Examined examples require </t>
    </r>
    <r>
      <rPr>
        <i/>
        <sz val="11"/>
        <color theme="1"/>
        <rFont val="Calibri"/>
        <family val="2"/>
        <scheme val="minor"/>
      </rPr>
      <t>dry</t>
    </r>
    <r>
      <rPr>
        <sz val="11"/>
        <color theme="1"/>
        <rFont val="Calibri"/>
        <family val="2"/>
        <scheme val="minor"/>
      </rPr>
      <t xml:space="preserve"> combustible waste fractions, from around 100 kg/ day onwards for batch process; continuous operation requires 1 ton+/ day</t>
    </r>
  </si>
  <si>
    <t>All common municipal waste fractions, including plastics; from around 100 kg/ day onwards</t>
  </si>
  <si>
    <t>All common municipal waste fractions, including plastics; from around 1 ton/ day onwards</t>
  </si>
  <si>
    <t>Operational complexity</t>
  </si>
  <si>
    <t>High</t>
  </si>
  <si>
    <t>very simple set-up possible; separate bins; basic mechanisms for separate collection required</t>
  </si>
  <si>
    <t>skilled personnel required for running efficient and effective operations</t>
  </si>
  <si>
    <t>skilled personnel required to control suitability and homogeneity of input material</t>
  </si>
  <si>
    <t>technically simple set-up; however, skilled personnel required for the control of input and output quality</t>
  </si>
  <si>
    <t>very low level of skills required; depending on the desired output quality some input control required</t>
  </si>
  <si>
    <t>industrial scale set-up &amp; infrastructure (e.g. production hall) required due to high applied pressures, volumes etc.</t>
  </si>
  <si>
    <t>industrial scale set-up &amp; infrastructure required due to high volumes, continuous process, etc.</t>
  </si>
  <si>
    <t>sensitive process; requires regular trials (on-site laboratory) &amp; strict control of input materials</t>
  </si>
  <si>
    <t>industrial scale set-up &amp; infrastructure required; including on-site laboratory</t>
  </si>
  <si>
    <t>minimal operational requirements</t>
  </si>
  <si>
    <t>operational requirements generally reflect level of exhaust gas treatment; skilled labour required</t>
  </si>
  <si>
    <t>once set up, basic operational skills are required; mechanical compaction highly beneficial</t>
  </si>
  <si>
    <t>high level of operational control required; specifically educated personnel required</t>
  </si>
  <si>
    <t>Medium</t>
  </si>
  <si>
    <t>Low</t>
  </si>
  <si>
    <t>Economic viability</t>
  </si>
  <si>
    <t>loss-making or excessive expenditure</t>
  </si>
  <si>
    <t>expenses for setup &amp; collection; may partly be compensated by sale of valuables</t>
  </si>
  <si>
    <t>valuables can be extracted and can compensate a part of the operational costs</t>
  </si>
  <si>
    <t>reduces logistics/ handling expenditure, allowing for higher cost compensations</t>
  </si>
  <si>
    <t>low capital and operational expenditures; feasability depends on market's willingness to pay a premium</t>
  </si>
  <si>
    <t>eco bricks have close to no economic value; yet, beyond labour, no tangible costs involved</t>
  </si>
  <si>
    <t>very scale dependent due to extremely low-value end products (market value of around 0.1 US$ per kg common)</t>
  </si>
  <si>
    <t>viable for companies willing and technically able to add recyclates into their processes required for offtake</t>
  </si>
  <si>
    <t>marginally positive yield possible only under extremely narrow input parameters of plastics</t>
  </si>
  <si>
    <t>if narrowly defined plastic input materials are supplied in required quantity, positive yield possible</t>
  </si>
  <si>
    <t>minimal costs; may be more cost effective than alternatives</t>
  </si>
  <si>
    <t>capital expenditure reflects level of exhaust gas treatment; fuel costs; alternative treatment may be costlier</t>
  </si>
  <si>
    <t>specialised machinery and flue gas treatment reflected in capital expenditure</t>
  </si>
  <si>
    <t xml:space="preserve"> technically and organisationally simple set up reflected in low expenditure</t>
  </si>
  <si>
    <t>no cost compensation potential (disposal); technically and organisationally advanced set up reflected in high expenditure</t>
  </si>
  <si>
    <t>moderate expenditure or +/- 0</t>
  </si>
  <si>
    <t>profitability possible or negligible expenditure</t>
  </si>
  <si>
    <t>Environmental effects</t>
  </si>
  <si>
    <t>Unacceptable</t>
  </si>
  <si>
    <t>fractions placed in a bin are prevented from littering and can be treated adequatly</t>
  </si>
  <si>
    <t>all received waste fractions are kept in a loop (vs. littering) and made available for adequate treatment</t>
  </si>
  <si>
    <t>reduced littering during transport &amp; handling as pressed bales stick together; can be improved by strapping</t>
  </si>
  <si>
    <t>any material recycling is resource efficient; processed fractions kept in the loop (vs. littering)</t>
  </si>
  <si>
    <t>processed materials are prevented from being littered. Effect nevertheless negligible due to low volumes</t>
  </si>
  <si>
    <t>all forms of material recycling are resource efficient as processed fractions kept in the loop (vs. littering)</t>
  </si>
  <si>
    <t>all forms of material recycling are resource efficient as processed  fractions kept in the loop (vs. littering)</t>
  </si>
  <si>
    <t>material suitable for pyrolysis is also suitable for more resource efficient material recycling</t>
  </si>
  <si>
    <t>level of exhaust gas emissions affected by operating temperature; remnants need to be landfilled</t>
  </si>
  <si>
    <t>exhaust gas treatment below acceptable level at this scale; remnants need to be landfilled</t>
  </si>
  <si>
    <t>depending on exact setup, exhaust gas treatment may be acceptable;
remnants need to be landfilled</t>
  </si>
  <si>
    <t>basic set-up to limit adverse environmental effects on one site only</t>
  </si>
  <si>
    <t>environmentally adverse effects are minimised and effectively limited to one site</t>
  </si>
  <si>
    <t>Neutral</t>
  </si>
  <si>
    <t>Beneficial</t>
  </si>
  <si>
    <t>Social effects</t>
  </si>
  <si>
    <t>creates behaviour changes towards a better separation of waste fractions</t>
  </si>
  <si>
    <t>it is a prerequisite for waste management value chains including positive employment effects</t>
  </si>
  <si>
    <t>not applicable</t>
  </si>
  <si>
    <t>employment and local value chain possible; creation of awareness  for better waste management</t>
  </si>
  <si>
    <t>employment and local value chain possible</t>
  </si>
  <si>
    <t>unproven business model; value creation questionable</t>
  </si>
  <si>
    <t>support of employment and value chains - but at an economic/ financial loss</t>
  </si>
  <si>
    <t>highly adverse health effects on population and operator due to lacking exhaust gas treatment</t>
  </si>
  <si>
    <t>adverse health effects on population and operator due to limited exhaust gas treatment</t>
  </si>
  <si>
    <t>no value creation from disposed of volumes; extraction of valuables possible</t>
  </si>
  <si>
    <t>only disposal of non-valuables if according to standards; all waste management systems require a landfill element</t>
  </si>
  <si>
    <t>Potential to contribute to better
(plastic) waste management</t>
  </si>
  <si>
    <t>Absent</t>
  </si>
  <si>
    <t>any form of waste separation is fundamental to achieve high recycling quota</t>
  </si>
  <si>
    <t>focal point for all waste related activities and key enabler for adequate waste management</t>
  </si>
  <si>
    <t xml:space="preserve">effectively addresses logistical challenges as a key bottleneck for waste management practices </t>
  </si>
  <si>
    <t>processed fractions and volumes limited to specific types (mainly rigid plastics)</t>
  </si>
  <si>
    <t>minimal functionality and minimal value limits plastic volumes to potentially transform into eco-bricks</t>
  </si>
  <si>
    <t>very low value creation from plastic waste fractions</t>
  </si>
  <si>
    <t>only valuables will be prevented from being littered</t>
  </si>
  <si>
    <t xml:space="preserve">net cost high - particularly when compared to other treatment applications </t>
  </si>
  <si>
    <t xml:space="preserve">material recycling can extract significantly more value from the same input </t>
  </si>
  <si>
    <t>certain adverse effects from plastic waste are replaced by other adverse effects (emissions)</t>
  </si>
  <si>
    <t>certain adverse effects from plastic waste replaced by other adverse effects (emissions)</t>
  </si>
  <si>
    <t>With an adequate level of control, significant  contribution to dispose of waste with minimal adverse effects</t>
  </si>
  <si>
    <t>through an adequate level of control, disposal of waste with minimal adverse effects possible</t>
  </si>
  <si>
    <t>sophisticated set-up and closely monitored operations dispose of waste with minimal adverse effects</t>
  </si>
  <si>
    <t>Marginal</t>
  </si>
  <si>
    <t>Significant</t>
  </si>
  <si>
    <t>Conclusion</t>
  </si>
  <si>
    <t>Specific bins and containers are one element to encourage for better separation if used appropriately;
separate collection is a prerequisite for recovering the maximum value from waste.</t>
  </si>
  <si>
    <t>A centralised facility to sort waste fractions which allows recovery of valuables. It builds an essential element in any waste management system. It can best be combined with a set of further technologies and solutions, depending on the specific context.</t>
  </si>
  <si>
    <t>Small scale compression allows to significantly reduce bulk density and hence allows for easier handling/ logistics for valuables, allowing for respective waste fractions to be transported efficiently</t>
  </si>
  <si>
    <t>Mainly limited to tourist destinations - bound to willingness to pay a premium price for recycled items;processable volumes and fractions limited</t>
  </si>
  <si>
    <t>Eco-bricks derive their highest functionality from the potential to create awareness for the adverse effects of plastic mis-management; processable volumes are limited</t>
  </si>
  <si>
    <t>Commonly referred to as 'downcycling'. Sintering &amp; intrusion allow to create marginal value from recycling plastics. Highly scale-dependent and only viable with external economic incentives; demand for output products likely not found on an island.</t>
  </si>
  <si>
    <t>From all recycling processes, Extrusion allows the recovery of the maximal possible value from plastic waste; depending on the input quality, relevant portions of new virgin plastic  can be replaced by secondary material.</t>
  </si>
  <si>
    <t xml:space="preserve">Theoretically allows for limited value extraction from limited waste fractions; no positive energy yield possible for a wide set of plastic fractions. </t>
  </si>
  <si>
    <t>Rather experimental technology; thus far not proven for plastics derived from post consumer waste.</t>
  </si>
  <si>
    <t>Minimal process control of mobile incineratio  is insufficient for an acceptable level of exhaust gas emissions; a safe disposal concept (landfill) for remnants is obligatory</t>
  </si>
  <si>
    <t>Basic process control is insufficient for an accetable level of exhaust gas emissions; a safe disposal concept (landfill) for remnants is obligatory.</t>
  </si>
  <si>
    <t>Depending on the exact technical setup, the level of process control may result in an acceptable level of exhaust gas emissions; the space requirements are minimal</t>
  </si>
  <si>
    <t>Depending on the exact technical set-up, this results in an acceptable level of process control.</t>
  </si>
  <si>
    <t>As significant investments, land area, and advanced skills for operations are required, a sanitary landfill, while needed in every waste management system  for waste fractions unsuitable for recycling, may not be possible on all islands.</t>
  </si>
  <si>
    <r>
      <t xml:space="preserve">Enablers
</t>
    </r>
    <r>
      <rPr>
        <sz val="11"/>
        <color theme="1"/>
        <rFont val="Calibri"/>
        <family val="2"/>
        <scheme val="minor"/>
      </rPr>
      <t>for accelerating this solution's/ technology's role in a functional waste management system</t>
    </r>
  </si>
  <si>
    <t>Separate collection only makes sense with  a specific treatment path for the respective fraction, access to markets/ value chains need to be facilitated; willingness of waste generators to appropriately use the infrastructure is required</t>
  </si>
  <si>
    <t>Any functional waste management system aims to forward a maximum share of (non-compostable) waste to a material recovery and sorting facility in order to allow for adequate treatment.</t>
  </si>
  <si>
    <t>Baling is made possible by separate collection of homogenous waste fractions and/ or separation within a material recovery and sorting facility</t>
  </si>
  <si>
    <t>Leveraged by different stakeholders' engagement; artisanal recycling products can create consciousness for the need for better waste management - for both residents and vistors</t>
  </si>
  <si>
    <t>Leveraged by different stakeholders' engagement; eco-bricks can create consciousness for the need for better waste management - for both residents and vistors</t>
  </si>
  <si>
    <t xml:space="preserve">Feasible if all other waste management practices are effectively discouraged - e.g. ban on littering and landfill, high tipping fees, 'green' procurement criteria, etc. </t>
  </si>
  <si>
    <t>All elements of a waste management system (including product design, separation at source, collection, pre-treatment, etc.) can target a maximum share of commercial/ industrial material recycling of plastic</t>
  </si>
  <si>
    <t>Probably not technically feasible within a  simple set-up - further research and trials may clarify whether a marginally positive yield is possible under real conditions.</t>
  </si>
  <si>
    <t>Further research and practical trials - for its role within earlier steps of the plastic value chain, i.e. before plastic becomes waste, required.</t>
  </si>
  <si>
    <t>A benefit over the status quo is only possible if weighed against more adverse disposal alternatives, e.g. 'open burning'</t>
  </si>
  <si>
    <t xml:space="preserve">A benefit over the status quo is only possible if weighted against more adverse disposal alternatives, e.g. 'open burning' </t>
  </si>
  <si>
    <t>If recovery/ recycling options are not available and dependent on availability of a safe landfill for the remnants, controlled incineration may be a viable disposal concept</t>
  </si>
  <si>
    <t>If recovery/ recycling options are not available, depending on availability of suitable space, a controlled landfill may be a viable disposal concept.</t>
  </si>
  <si>
    <t>Generating significant funds within an adequately governed waste management system will allow the set-up of a sanitary landfill.</t>
  </si>
  <si>
    <t xml:space="preserve"> Evaluation: Material Recovery and Sorting Facility (MRF) - small setup</t>
  </si>
  <si>
    <t xml:space="preserve"> Example: Kosrae, Federated States of Micronesia, 6,600 inhabitants</t>
  </si>
  <si>
    <t xml:space="preserve"> Assessment</t>
  </si>
  <si>
    <t>Requirement for any functional waste management system.</t>
  </si>
  <si>
    <t>A material recovery and sorting facility enables all other steps within plastic waste treatment processes. Enabling the pre-treatment of materials including plastics, it is a crucial element within every waste management system. Such a set up can start with the application of technically basic concepts at a low level of expenditure.</t>
  </si>
  <si>
    <t>Dedicate space and mobilise resources for the set up and the operation of an adequately equipped material recovery and sorting facility (MRF).</t>
  </si>
  <si>
    <t>Description</t>
  </si>
  <si>
    <t>Characteristics</t>
  </si>
  <si>
    <t xml:space="preserve">A MRF is a setup that can combine different steps within waste management, a facility that enables the waste logistics and handling. Usually, it is the destination for collected waste before further management is undertaken. Waste is stored, sorted, and forwarded to different treatment facilities. Usually, separate areas within a MRF are dedicated to specific waste fractions that are stored before being transported to the mainland or treatment site. A MRF provides adequate space, an adequate level of environmental and health protection as well as the right machinery for different steps within a functional waste management system. Machinery may include a baler, a compactor, a shredder and vehicles for ease of logistics, as well as conveyor belts to help sort incoming waste. In order to minimise transport costs and efforts, treatment facilities (e.g. an incinerator) may be located in close vicinity of the MRF; or the MRF may be located in close vicinity of the treatment facilities (e.g. a landfill). </t>
  </si>
  <si>
    <t>Kosrae within the Federated States of Micronesia has invested in a more effective waste management system, with the MRF building a key element. Kosrae cannot export most of its waste fractions at a reasonable cost, hence has to find ways for maximum onsite treatment, whilst minimising resulting adverse effects.
Even though certain activities within Kosrae's MRF may not be operated according to advanced standards as is common in more urbanised areas or in industrialised countries, the solutions do effectively address many adverse effects from inadequate waste management. Certain waste fractions are stored apart from others - some for export, some for final disposal; some processing of waste like the crushing of glass is undertaken on site. Next to an operational collection system, residents also directly forward certain waste fractions to the MRF. As a disposal solution, a controlled landfill is operated in the vicinity.
Source: Kosrae State Government, Solid Waste Management Strategy 2018-2027</t>
  </si>
  <si>
    <t>Type of Waste</t>
  </si>
  <si>
    <t xml:space="preserve">Serves as a hub for all waste management related measures. Therefore, generally all waste that cannot (i.e. all waste other than compostable) or is not adequately treated on-site can be forwarded to the material recovery and sorting facility for further treatment. </t>
  </si>
  <si>
    <t>Capacity</t>
  </si>
  <si>
    <t>Scale dependent - any size is possible.</t>
  </si>
  <si>
    <t>Costs</t>
  </si>
  <si>
    <t>Scale dependent - the smallest possible MRF requires little more than land space and some basic civil works (roof, flooring) to mitigate any environmental effects on the surroundings. Bigger facilities combine more space and  elaborate emission protection infrastructure as well as material handling and logistics equipment.</t>
  </si>
  <si>
    <t>Output</t>
  </si>
  <si>
    <t>The design of the overall waste management system and other external factors determine the MRF's output. If certain valuables can be fed into a recycling value chain, the MRF provides for extraction of these; if specific treatment paths for certain (plastic) fractions are in place, the MRF provides for extraction of these.</t>
  </si>
  <si>
    <t>Requirements for operation</t>
  </si>
  <si>
    <t>Highly scale dependent; some minimal requirements are a concrete floor and a roof which are the most basic form of avoiding leachates into the surrounding environment. The geographical location needs to allow for good accessibility of waste collection; a MRF needs to always be seen in conjunction with a collection system.</t>
  </si>
  <si>
    <t>Operations</t>
  </si>
  <si>
    <t>Scale dependent but generally requires an adequate set of skills as per the applied complexity of the concept and the machinery.</t>
  </si>
  <si>
    <t>Environmental Implications</t>
  </si>
  <si>
    <t>As a key enabler for most other waste managemnent processes and in conjunction with an effective collection system, MRF are highly beneficial. MRF are prerequisites for adequate plastic waste management.</t>
  </si>
  <si>
    <t>Social Implications</t>
  </si>
  <si>
    <t>The circular economy has the potential to create employment and tangible value from resources by keeping them in the loop. All economic activities around waste management require the asscociated logistical infrastructure; therefore, as an enabler for (local) value chains, MRF have largely positive social implications.</t>
  </si>
  <si>
    <t xml:space="preserve"> Conclusion</t>
  </si>
  <si>
    <t>All waste management activities, including plastic treatment, rely on adequate infrastructure. Particularly in conjunction with regular waste collection, the setup of an adequately equipped MRF is highly beneficial for any waste management system and serves as a starting point for further activities that aim at safely disposing of or recovering value from (plastic) waste. A MRF is the foundation for a set of other treatment solutions and technologies, that are often set up within or in close vicinity of the MRF.</t>
  </si>
  <si>
    <t xml:space="preserve"> Evaluation: Separate collection through bins and containers</t>
  </si>
  <si>
    <t xml:space="preserve"> Example: Tioman Island, Malaysia</t>
  </si>
  <si>
    <t>Key solution suitable for all waste management systems</t>
  </si>
  <si>
    <t>Separate bins or containers for collection of valuables can be implemented at practically any size - tangibly enhancing the potential to efficiently run a waste management system. This separate collection enables value extraction for and beyond plastic waste - the exact mode being determined by the specific context, including market access.</t>
  </si>
  <si>
    <t>Identify relevant valuables and provide separate collection bins.</t>
  </si>
  <si>
    <t>Separate bins and containers are designated to specific waste fractions with a (marginally) positive value. Common fractions targeted in municipal waste include aluminium cans and other metals, OCC (old corrugated cardboard), PET bottles and/ or other (rigid) plastics. Depending on the exact setup and associated sorting infrastructure, the simplest form can be one bin/ container for named 'recyclables', against 'non-recyclables' like diapers, cigarettes, ash, (organic waste); different setups with further separation is possible. Bins and containers are usually placed in vicinity of the waste generators/ waste occurence in order to allow for easy usage and access.</t>
  </si>
  <si>
    <t xml:space="preserve">On the Malaysian island Tioman, a dual collection system has developed with the waste management concessionaire focusing on mixed waste and some paper/ cardboard, while the NGO and community led recycling collection focuses on mixed plastic, aluminium and glass. These collection systems demonstrate a stark difference. On the one hand, the mixed waste management is very well organized and focused on increasing the overall collection coverage of mixed waste. But the approach is also very capital intensive. On the other, the recycling initiatives have been implemented on a shoe-string budget with creative and low-cost collection solutions but with more engagement of the local communities. </t>
  </si>
  <si>
    <t>Generally all waste fractions; particularly valuables like (rigid) plastics, aluminium cans or paper are easier to process if collected in separate bins or containers.</t>
  </si>
  <si>
    <t>Generally, there are no minimum or maximum restrictions for the separate collection through bins and containers. It is essential to match the capacity of the single bin or container with the generated waste in the vicinity and the frequency of collection.</t>
  </si>
  <si>
    <t>The capital expenditure for bins or containers is negligible; the main cost factors are derived from the necessity to regularly collect the separated waste fractions. Depending on the economic value and the costs of transporting valuable fractions to an offtaker (market access, refer to respective sheet), certain parts of separate collection may be run profitably.</t>
  </si>
  <si>
    <t>If waste generators adhere to the separate collection, homogenous fractions of valuables with a positive market value - e.g. aluminium cans, PET bottles, OCC - can be generated. This may be different to the collection of mixed waste in case the further separation may not be economically viable.</t>
  </si>
  <si>
    <t>Willingness of waste generators to adhere to the separate collection. Additionally, the collection operations need to be synchronised with the location of the bins and the quantity of waste generated.</t>
  </si>
  <si>
    <t>An analysis on the number, size and location of bins and containers needs to be run both in advance and on a continous basis, always keeping in mind how collection can be run efficiently.</t>
  </si>
  <si>
    <t>The separate collection itself has negligible environmental consequences. Separate collection is an essential part of the functionality of a wider waste management system, hence is a prerequisite for more environmentally sound practices. Therefore, the assessment is positive.</t>
  </si>
  <si>
    <t>Separate collection requires waste generators' compliance - if this can be achieved, more consciousness towards the need for adequate waste management practices can be built.</t>
  </si>
  <si>
    <t>Separate collection of valuables - that can be operationalised through bins/ containers - forms one element of a functional waste management system. An analysis on waste quantity and allocation as well as subsequent sorting, treatment and market access options is required to tailor a collection system specific to the context.</t>
  </si>
  <si>
    <t xml:space="preserve"> Evaluation: Baler (non-industrial)</t>
  </si>
  <si>
    <t xml:space="preserve"> Example: Bramidan</t>
  </si>
  <si>
    <t>Crucial element for handling collected waste</t>
  </si>
  <si>
    <t xml:space="preserve">A baler is a crucial application if certain plastic waste fractions need to be transported over a distance. It significantly eases transport and handling, oftentimes enabling export of valuables and therefore allows for compensating a part of the waste management costs. </t>
  </si>
  <si>
    <t>If plastic waste is transported over a distance, a suitable baler should be procured.</t>
  </si>
  <si>
    <t>A small scale baler eases logistics by pressing specific, homogenous waste fractions into bales, significantly easing logistics and handling. A small bale can be lifted and moved more easily and the bulk density is lower - allowing for lesser space requirements during transport. Automated treatment machinery (e.g. for recycling) is often designed to take up full bales.</t>
  </si>
  <si>
    <t>There is a wide range of small-scale balers or compactors available on the market to compress recyclable waste such as plastic, aluminum and old corrugated cardboard.    
This specific example from Bramidan is built for islands or small junkyards and can compact plastic bottles as well as aluminium cans. Separate collection or, alternatively, a sorting system effectively supplying these fractions is required. The displayed setup is designed to withstand climate conditions commonly found on islands through its galvanisation. Also, the height and thus the weight of the bales can be adjusted within a range of 20 to 65 cm - thereby ensuring that the individual bales can still be lifted and carried manually onto smaller boats if needed. 
Larger balers with a broader opening are more suitable for OCC (Old corrugated cartonboard). Smaller balers like the example above would require manual cutting of the larger OCC in order to fit into the opening (47 x 47 cm).</t>
  </si>
  <si>
    <t>Depending on the exact type. Balers are usually built for one or more specific fractions like aluminium cans, PET bottles or OCC (old corrugated cardboard).</t>
  </si>
  <si>
    <t>The capacity of a small scale baler is defined by the ability to manually (or semi-manually) handle the output bale. The waste compacted within one bale has to be light enough to be lifted by one or two persons. Therefore, the capacity per bale stands at a maximum of around 100 kg; around 30 kg per bale is more common.</t>
  </si>
  <si>
    <t>High pressures are required to achieve the desired compaction output; e.g. around 20-30 tons. Operating equipment at this pressure level requires a certain durability and hence quality of the material and the electronics used are important. A one time investment is therefore in the range of several thousand or several ten thousand US$; whereas operating expenses are limited to personnel and electricity costs.</t>
  </si>
  <si>
    <t>Bales pressed from homogenous waste fractions  allow for easy loading and transporting.</t>
  </si>
  <si>
    <t xml:space="preserve">Next to some reliable electricity supply and space for manouvering and storing input and output material, operational requirements are basic. As, by definition, the output bales of small scale machines can be lifted manually, other machinery may be beneficial but is not necessary. </t>
  </si>
  <si>
    <t>Bale based; the baler can be used whenever the quantities of sorted waste fractions allow for compaction; there are no specific cost advantages to continuously run the process. Depending on the exact size, one or two operators are required.</t>
  </si>
  <si>
    <t>No specific environmental implications.</t>
  </si>
  <si>
    <t>No specific social implications. Some safety considerations.</t>
  </si>
  <si>
    <t xml:space="preserve">Logistics form a relevant cost factor of every waste management system. Once waste is collected and sorted into homogenous fractions, all further logistical steps can be significantly eased through baling,  minimising associated costs. </t>
  </si>
  <si>
    <t>cy</t>
  </si>
  <si>
    <t xml:space="preserve"> Evaluation: Artisanal (Material) Recycling Processes</t>
  </si>
  <si>
    <t xml:space="preserve"> Example: Artisanal Recycling Processes, 'Shruder'</t>
  </si>
  <si>
    <t xml:space="preserve"> Example: Artisanal Recycling Processes, 'Precious Plastics'</t>
  </si>
  <si>
    <t>Viable if market incentives for end products are available</t>
  </si>
  <si>
    <t>Artisanal recycling may be considered as a technology viable for processing limited volumes and a defined set of plastic fractions. Yet, the end products cannot economically compete with those produced on the mainland at scale. Local support for uptake of recycled products is required. Additionally, sophisticated pre-treatment for removal of impurities needs to be taken into account.</t>
  </si>
  <si>
    <t>Create incentives for local uptake of recycled products from artisanal recycling processes - the main goal being to raise awareness for better plastic waste management.</t>
  </si>
  <si>
    <t>Characteristics 'Shruder'</t>
  </si>
  <si>
    <t>Characteristics 'Precious Plastics Devices'</t>
  </si>
  <si>
    <t>Artisanal recycling technologies apply similar process steps as in commercial/ industrial material recycling technologies. Waste plastics are pre-treated (shredded), melted and transitioned into new granules (extrusion). Extruded material can either be fed into existing value chains for secondary materials or can be directly used in other small scale machinery, e.g. for injection moulding or intrusion. All artisanal process steps are realised with technically simple setups on much smaller scale, hence higher specific output costs. Small scale processes are limited to low-pressure recycling processes, including pre-treatment for extrusion and subsequent low-pressure injection moulding.</t>
  </si>
  <si>
    <t xml:space="preserve">The shruder is a small scale device combining shredding (pre-treatment) and extrusion (treatment) of plastic fractions. The combination of both process steps is a specific feature of this device. Both processes are common and require technically simple setups. They can also be realised separately from each other, applying generally available technology. The extruded materials are a standard commodity and can be converted into new products, either through established value chains (export to mainland) or on site, usually requiring additional machinery or devices (e.g. injectors).
</t>
  </si>
  <si>
    <t xml:space="preserve">The technical setup is generally similar to the 'shruder', with the respective process steps offered in individual devices. In addition to the shredder and extruder, an injection device is offered. Another option offered is a combined machine, much like the 'shruder'. </t>
  </si>
  <si>
    <t>Thermoforming plastics, including plastic fractions most commonly used for packaging, including PE (HDPE, LDPE), PP, PET, PS. Specifically due to different melting points, it is required to reach a certain level of material homogeinity in order to achieve a homogenous output material. Therefore, the recycled fractions are either carefully selected and/ or sophisticated pre-treatment (sorting, cleaning) is required.</t>
  </si>
  <si>
    <t xml:space="preserve">As a small scale solution, the minimal threshold is variable. Typical ranges for daily throughput and should go up to 100 kg plus per day if operated on a continuous basis. </t>
  </si>
  <si>
    <t xml:space="preserve">Operational costs are mainly related to electricity supply as well as the personnel.
For a complete material recycling process, several steps of material recycling need to be combined in one line, e.g. shredding, extrusion, injection. The recycled material (commonly thread) needs to be processed further through post-treatment machinery, e.g. to roll up the extruded thread or to press it into other material.  Devices available may have a cost starting at several hundred US$. </t>
  </si>
  <si>
    <t>Highly depending on input material; given high purity of input material, the output material may closely resemble virgin plastic material and can hence be used for similar purposes. With plastic fractions commonly extracted from post-consumer waste, the quality of the output material is usually compromised.</t>
  </si>
  <si>
    <t xml:space="preserve">The required temperature for the extrusion process – around 135° to 270° C – needs to be fed in electrically. In the artisanal scale, the electricity input may also be supplied through off grid electricity (solar panels), if required. A controlled input material stream of plastic consisting of one fraction at a time with a low level of impurities is an obligatory requirement for running the process. The level of the personnel’s qualification or supervision needs to be able to reach these requirements. 
</t>
  </si>
  <si>
    <t>The most important operational requirements derive from the process control. If a defined output parameter is to be achieved, the input materials needs to be pre-treated accordingly, mainly being provided with a low level of organic (food waste) or mineral (sand, stones) impurity as well as a certain plastic fraction homogeinity. Organic food waste will alter the end product’s quality significantly, whereas mineral impurities may harm the machinery.</t>
  </si>
  <si>
    <t xml:space="preserve">This material recycling process causes minimal emissions; these would mainly be caused by impurities, e.g. organic matter, that is fed into the process. All in all, for plastic waste that is fed into an artisanal mechanical recycling process, environmental implications are positive in practically any case. </t>
  </si>
  <si>
    <t xml:space="preserve">The process can be used to create local value chains, hence having a positive economic impact and creating employment. </t>
  </si>
  <si>
    <t>The technical concept of artisanal recycling techniques seems to be controllable also for small island contexts. If certain plastic fractions can be supplied on a permanent basis under strict quality parameters, the extruded products may be processed into commercially viable products. If the waste management system does not allow for a reliable stream of defined materials, the end products can rather find their way into souvenirs or similar products with less specific required quality attributes. 
Artisanal recycling technologies apply similar process steps as in commercial/ industrial material recycling technologies. These process steps are realised with technically simple set-ups on a much smaller scale, hence higher specific output costs. The resulting end products cannot economically compete with industrial products produced for a similar purpose, neither with virgin material nor secondary material processing (i.e. existing recycling businesses located on the mainland). The competitive advantage needs to be acquired through different means, e.g. environmentally conscious clients or 'green' public procurement guidelines.</t>
  </si>
  <si>
    <t xml:space="preserve"> Evaluation: Commercial Scale Material Recycling: Extrusion</t>
  </si>
  <si>
    <t xml:space="preserve"> Example: Aceretech</t>
  </si>
  <si>
    <t>Best option to recycle plastic waste - but unaccessible due to high input amounts and excessive pre-treatment requirements for small islands</t>
  </si>
  <si>
    <t>From a point of resource efficiency and therefore also with the highest value creation potential, recycling through extrusion processes retains the highest value from waste plastics. The recyclates are generally suitable to replace primary/ virgin plastics. Extrusion is therefore the most recommended treatment technology if the input requirements can be met. As an industrial process, extrusion requires commercial scale at least as a viable business model is highly scale dependent. Yet, input requirements are fairly high and sophisticated pre-treatment of plastic waste needs to be taken into consideration.</t>
  </si>
  <si>
    <t>Develop a waste management policy framework with incentives and quotas for material recycling, e.g. through the further setup of  an EPR system.</t>
  </si>
  <si>
    <t xml:space="preserve">Commercial extrusion replicates simple recycling processes that can also be realised manually on a bigger scale. Pre-treated plastics (sorted and shredded into homogenous sizes) are fed into an extruding machine which melts the plastics and produces a homogenous output material that can be converted into new products, either by feeding it into existing value chains or adding other machinery on site. 
</t>
  </si>
  <si>
    <t>The displayed machine represents a common commercial setting at a higher end of quality. Simpler and slightly smaller setups may be available on the local market or can be imported. The listed example states around 360 kg per hour as minimal capacity.</t>
  </si>
  <si>
    <t xml:space="preserve">The requirements for input materials are generally high if a homogenous output material is to be achieved. Therefore, the recycled fractions are either carefully selected and/ or require a sophisticated pre-treatment (sorting, cleaning). Extrusion is technically feasible for all common plastic fractions, yet on a sub-industrial scale usually applied for PE, PP and to a lesser extent PS fractions. In any case, a mixture of materials, particularly PET with other fractions, is incompatible with the process (mainly due to different melting points), requiring pre-treatment and sorting up to a certain extent in any case. </t>
  </si>
  <si>
    <t>A commercially run process starts at around 1 ton throughput per day.</t>
  </si>
  <si>
    <r>
      <t xml:space="preserve">Extrusion processes on a commercial scale require continuous input of electricity and manpower; industrial logic applies. Especially on the lower capacity ends, electricity is used to produce the required heat. Generally, the higher the throughput, the lower the specific costs per output unit. 
As a recycling technology, parts of the costs can be compensated by generating revenue from selling the products. Generally applicable, </t>
    </r>
    <r>
      <rPr>
        <b/>
        <sz val="11"/>
        <color theme="1"/>
        <rFont val="Calibri"/>
        <family val="2"/>
        <scheme val="minor"/>
      </rPr>
      <t>the price of similar products made from virgin materials like crude oil always sets the absolute cap for market based value creation (depending on any specific enabling environment for recycled plastics)</t>
    </r>
    <r>
      <rPr>
        <sz val="11"/>
        <color theme="1"/>
        <rFont val="Calibri"/>
        <family val="2"/>
        <scheme val="minor"/>
      </rPr>
      <t xml:space="preserve"> - if the end product can be marketed cheaper than a comparable product made from virgin materials, a potential business case exists. With thorough pre-treatment and low levels of impurity, the material made from extrusion processes may closely resemble virgin materials and directly replace virgin input material in production processes (unlike sintering or intrusion). Exact calculation including all potential cost factors are required for a detailed assessment of a business case. </t>
    </r>
  </si>
  <si>
    <t xml:space="preserve">Highly dependent on input material. If pure input material with a very low level of contamination is fed in - unlikely to be sourced from post-consumer waste - the output material may have similar characteristics. In reality, recyclate is usually of significantly lower quality than virgin material. </t>
  </si>
  <si>
    <t xml:space="preserve">A commercial or industrial setting with space and capabilities for continuous material handling, storage, process feed in, etc. is required. The exact requirements depend on the scale. </t>
  </si>
  <si>
    <t>In order to make effective use of the machinery, a continuous operation is preferrable. This requires an associated logistics and procurement setup as well as secured markets in order to evacuate the products from the facility. Simple setups on a commercial scale may rely to a large part on manual labour - the required manpower qualification for certain process steps is basic, yet the whole setup needs skilled labour being able to control the whole operation.</t>
  </si>
  <si>
    <t>As with every commercial processs, certain generic emissions (noise, waste materials, etc.) are expected and these should be managed; nevertheless, there are no specific harmful effects on the environment.</t>
  </si>
  <si>
    <t xml:space="preserve">Generally positive as (local) value chains are established. </t>
  </si>
  <si>
    <t xml:space="preserve">From a perspective of resource efficiency and - connected to that - value extraction potential, material recycling is the preferred treatment option for plastics - extrusion more so than intrusion and sintering. 
As part of a functional waste management system on a small island, the actual realization of a commercially sized extrusion line is rather unlikely - even in an evolved waste management system- as the required quality and quantity of input material is likley not available. </t>
  </si>
  <si>
    <t xml:space="preserve"> Evaluation: 'Ecobricks'</t>
  </si>
  <si>
    <t xml:space="preserve"> Example: Pom Pom Island, Malaysia</t>
  </si>
  <si>
    <t>Viable to raise awareness for better plastic waste management</t>
  </si>
  <si>
    <t>The manual filling of bottles with mixed plastic waste and other materials to produce 'eco-bricks' initially diverts these streams from being dumped or littered. Yet, the functionality and the value of eco-bricks are extremely low - severely limiting its potential to contribute to better plastic waste management beyond the aspect of awareness raising.</t>
  </si>
  <si>
    <t>Consider activities to motivate engaged parties to assemble ecobricks - dominantly for purposes of awareness raising and education campaigns.</t>
  </si>
  <si>
    <t>Mixed materials - including rigid and flexible plastics - are manually inserted into a plastic bottle (other sealable containers including glass bottles are also possible). It may additionally be filled with sand or ash, or similar. These plastic bottles - filled with waste that has been prevented from being littered - can then be used for certain construction works.</t>
  </si>
  <si>
    <t>Eco-bricks are used in different forms to serve as filler material for a shack on Pom Pom Island, Malaysia. Generally, they are promotoded by civil society in Malaysia to address the littering problem.</t>
  </si>
  <si>
    <t>Mixed plastic fractions as well as other materials.</t>
  </si>
  <si>
    <t>Production is manual; no examples of rationalising or upscaling their production have been identified; therefore is dependent on individual processing capacity and available waste.</t>
  </si>
  <si>
    <t>Beyond personnel, practically no additional costs.</t>
  </si>
  <si>
    <t>An item that can be used for certain construction purposes, mainly as a filler.</t>
  </si>
  <si>
    <t>Minimal</t>
  </si>
  <si>
    <t>Manual</t>
  </si>
  <si>
    <t>(Plastic) waste processed into eco-bricks is prevented from being littered and through this the adverse impacts of plastics waste - specifically the harm of flexible plastics - can be mitigated.</t>
  </si>
  <si>
    <t>The process involves local population without any entry barrier.</t>
  </si>
  <si>
    <t xml:space="preserve">Material that is processed into eco-bricks is prevented from being littered. Yet, due to the severely limited functionality and the complete lack of any economic value, the effect on improved waste management practices is limited to purposes of awareness building and education. </t>
  </si>
  <si>
    <t xml:space="preserve"> Evaluation: 'Downcycling': Sintering  and Intrusion</t>
  </si>
  <si>
    <t xml:space="preserve"> Example: Winder Recycling Company Philippines</t>
  </si>
  <si>
    <t xml:space="preserve"> Example: Gjenge Makers Kenya</t>
  </si>
  <si>
    <t>Assessment</t>
  </si>
  <si>
    <t>A feasible treatment option but unaccessibly high volume for small islands</t>
  </si>
  <si>
    <t xml:space="preserve">Processes like sintering or intrusion are relatively agnostic of input materials - a wide range of different plastics can be fed in and the tolerance regarding level of impurities is relatively high. Yet, they heavily depend on economies of scale. The economic value of the output product is extremely low, only allowing for a business case if large volumes are processed. Therefore, respective processes are commonly referred to as 'downcycling'. As the recycled materials can replace virgin materials/ primary resources in some cases, sintering and intrusion have a positive effect on resource efficiency. </t>
  </si>
  <si>
    <t>Develop a waste management policy framework with incentives and quotas for material recycling, e.g. through the further setup of an EPR system, therefore also enabling a business model for downcycling plastics.</t>
  </si>
  <si>
    <t>Among so called 'downcycling' procesess, specifically sintering and intrusion allow for a variety of plastics to replace other primary materials like virgin plastics or cement. The applied technological concepts are usually construction material plants adapted to allow for feeding in recycled plastics.</t>
  </si>
  <si>
    <t xml:space="preserve">Mixture of plastic waste with other materials in order to produce a set of different materials - next to bricks also boards and furniture. </t>
  </si>
  <si>
    <t xml:space="preserve">Mixture of waste plastics with materials like sand for the creation of paving bricks. Plastic replaces cement and is used at a ratio of around 20% of the output construction material. Therefore, 80% of the end product's weight needs to be accessed from sources other than plastic waste.
The resulting products are low value - comparable products made from traditional material (concrete) are sold in a range of around 0.1 $ per kg. </t>
  </si>
  <si>
    <t>Sintering and intrusion are relatively agnostic concerning the input materials and have a high tolerance concerning level of impurities. Nevertheless, if the output material is required at a set quality grade, the input parameters need to be controlled accordingly. When processing materials with high levels of impurities, relatively low-value products with accordingly limited potential for revenue generation will be a consequence.
Sintering uses plastics mainly as a binding agent  allowing for lower required (waste) plastic volumes on one hand, and on the other requiring additional input material sourced from outside the waste management system. Common construction materials, especially sand, are mixed with plastic, with the latter acting as a binding agent replacing cement. Therefore, the input material usually does not exclusively consist of plastic material but other resources like sand, wood, and others. 
Due to limited pressure application during the process, intrusion products mainly consist of plastics with limited admixture of other materials or impurities. The output products have a high density, high specific waste content and hence require high plastic waste input volumes in order to continuously or semi-continuously run the process.</t>
  </si>
  <si>
    <t xml:space="preserve">Basically no maximum capacity; yet, the application of high pressure for sintering requires durable and reliable components that set a minimum for a viably continuous operation; this minimum depends on the business model applied but is to be allocated in the ton scale - measured as plastic input per day. </t>
  </si>
  <si>
    <r>
      <t xml:space="preserve">Material recycling processes at commercial scale require continuous input of electricity and manpower, and industrial costs apply. Generally, the higher the throughput, the lower the specific costs per output unit. 
As a </t>
    </r>
    <r>
      <rPr>
        <i/>
        <sz val="11"/>
        <color theme="1"/>
        <rFont val="Calibri"/>
        <family val="2"/>
        <scheme val="minor"/>
      </rPr>
      <t>recycling</t>
    </r>
    <r>
      <rPr>
        <sz val="11"/>
        <color theme="1"/>
        <rFont val="Calibri"/>
        <family val="2"/>
        <scheme val="minor"/>
      </rPr>
      <t xml:space="preserve"> technology, parts of the costs can be offset by marketing the products. As a rule of thumb, the price of crude oil always sets the absolute cap for market based value creation - if the end product can be marketed cheaper than a comparable product made from virgin material, a potential business case exists. In reality, the recyclate is of lower quality particularly for sintering and intrusion and thus the price gap needs to be significant. Exact calculation including all potential cost factors are required for a detailed assessment of a business case. </t>
    </r>
  </si>
  <si>
    <t xml:space="preserve">Output materials vary but are mostly construction materials with generic characteristics unspecific to different plastic fractions from the input material and agnostic concerning level of impurities. </t>
  </si>
  <si>
    <t>In order to make effective use of the machinery - usually adapted machinery from other production processes - a continuous operation is preferrable. This requires an associated logistics and procurement setup as well as secured markets in order to transport the products from the facility. Simple setups on a commercial scale may rely to a large part on manual labour - the required qualification level for certain process steps is basic; yet qualified personnel is required to oversee the whole process setup.</t>
  </si>
  <si>
    <t>As with every commercial processs, certain generic emissions (noise, waste materials, etc.) are to be expected; nevertheless, there are no specific harmful effects on the environment.</t>
  </si>
  <si>
    <t xml:space="preserve">Material recycling processes on a commercial (or industrial) scale are preferred to plastic treatment options from an environmental point of view. They allow value creation from waste plastics.
For small islands, an establishment of a material recycling facility for sintering or extrusion will likely be unable to compete with products from established businesses on the mainland - the scale that allows for such an operation cannot be reached based on limited input materials amounts. For certain applications (particularly sintering), plastic waste represents only one of several input materials. All other input materials need to be sourced from the open market, with further cost disadvantages/ limited availability likely on a small island. 
If policies for local value chain creation and protection exist  (e.g. public procurement policies) as well as an effective limitation to import competing products or a robust commitment by the industry to 'buy local', 'downcycling' processes such as sintering and intrusion may be established on a smaller scale.
</t>
  </si>
  <si>
    <t xml:space="preserve"> Evaluation: Micro Pyrolysis</t>
  </si>
  <si>
    <t xml:space="preserve"> Example: Microengineer Ltd./ Blest</t>
  </si>
  <si>
    <t xml:space="preserve"> Example: Chrysalis by Earthwake</t>
  </si>
  <si>
    <t>Marginally positive economic yield offset by operational requirements</t>
  </si>
  <si>
    <t>A small scale pyrolysis plants is relatively agnostic concerning the mixture of certain plastic input materials. However, other requirements on material composition are usually not met (e.g. PET is one important plastic material that is incompatible with this solution). Micro pyrolysis has yet to be proven as a viable technology for the context of a small and remote island.</t>
  </si>
  <si>
    <t>If the trial of new technology is prioritised for political reasons, a pilot installation of a small scale pyrolysis plant can be considered to understand its viability in the local context.</t>
  </si>
  <si>
    <t>Small scale pyrolysis applications allow for creating pyrolysis oil out of mixed plastics common in packaging. Other cost factors include an attached ‘laboratory’ with a smaller testing machine for assessing the variety of feedstock. In order to refine the output material into marketable fuels, an additional refinery unit by the same supplier needs to be added.</t>
  </si>
  <si>
    <t>The Japan based company Microengineer Ltd. offers a small scale pyrolysis processing line. This consists of the main device for continuous operation named PTO 02 – at the core of the following assessment – as well as adjoining machinery for batch feedstock testing and output refinery. One of these devices is used on the island of Palau for processing a monthly capacity of around 3 tons of plastic - despite having a much higher nameplate capacity. Low utilization ratio is likely due to a high level or required process control and a narrow range of input material.</t>
  </si>
  <si>
    <t>Plastic waste is shredded beforehand, and placed into the engine. The burner is put under the engine to warm the plastic at 450°C. It goes up the distillation column and will be extracted into three states : diesel fuel, plastic and gas. The cost is aproximately $60,000 per unit, without shipping or associated infrastructure. According to the product's description, besides ignition, the process requires no external energy input and is kept up and running by using the flue gas from the process. The suppliers of the Chrysalis technology state that no, or no significant,external energy input is required once the process has been initiated. This concept may be challenging given the general characteristics of a pyrolysis process. Tests and measurements under real-life conditions are required.</t>
  </si>
  <si>
    <t>Certain plastic fractions – namely PE (HDPE, LDPE), PP and PS are compatible to the pyrolysis process. Other fractions commonly used for packaging/ commonly found in municipal waste streams, namely PET and PVC, are incompatible. The named compatible plastic fractions need to be in a homogenous size and hence require pre-treatment.</t>
  </si>
  <si>
    <t>200 kg of plastic waste per day in the smallest setup by Microengineer Ltd.; other nameplate capacities reach 1,000 or 2,000 kg per day; 160 kg daily nameplate capacity for Christalis</t>
  </si>
  <si>
    <t xml:space="preserve">The energy used to run the process is supplied via electricity. As it requires heating up of the material to several hundred degree celsius, the electricity demanded as an operational expenditure factor is significant. In more sophisticated setups, some of the flue gas can act as an additional output product and may be captured and used to cover a certain fraction of the required energy.
Whereas the capital expenditure for the machinery itself is considered not prohibitive, additional equipment like a testing machine, a refinery device, sampling equipment etc.  influence both the total capital and operational expenditures - with a fully equipped laboratory being part of an effective setup, the exact costs can only be determined based on the specific situation. 
</t>
  </si>
  <si>
    <t xml:space="preserve">Depending on the specifications of the input plastic, a pyrolysis oil in a ratio of around 80% of the input material is the output with solid and gaseous remnants accounting for the balance. In order to achieve market grade fuel, a further refinery step is required - either built in or requiring additional technical setup. </t>
  </si>
  <si>
    <t xml:space="preserve">The analysed micro pyrolysis devices are below industrial scale but still require a certain level of process control. This includes an adequate building with at least a basically equipped laboratory (room). There may be varying power requirements. For example, the Microengineer pyrolysis solution actually consists of a set of devices that best operate combined. In that case, an electricity connection beyond the common household level is likely required, i.e. a three phase power line. </t>
  </si>
  <si>
    <t xml:space="preserve">The exact input material is variable but requires sampling beforehand. Supposedly, over time, experience and knowledge is built allowing to reach stable processes and develop on-site knowledge about feasible input fraction. Technically versatile operation personnel is needed for running this diverse set of operations that entail a certain level of complexity.
As the pyrolysis plant can only process plastics, input impurity needs to be retained at a fairly low level. Certain pre-treatment steps need to be set up according to the input requirements of the pyrolysis plant. </t>
  </si>
  <si>
    <t>Environmental implications from operations are deemed low - assumin proper disposal of the remnants. 
With a conversion rate of approximately 80 % of the input material into output material, only the remainder 20% remains as gaseous and solid emissions. A safe disposal for the solid remnants – likely in form of a landfill – is required. The remnants' effect on the environment resembles that of ordinary plastic waste with no specific substantial accumulation of pollutants. A further volume reduction may be possible through an incineration process.</t>
  </si>
  <si>
    <t>The construction of such a pyrolysis plant can divert materials suitable for recycling in this direction, depending on economic incentives. On the other hand, the required purity of input materials can also have upstream effects on the (informal) collection chain if incentives or requirements are set for feeding into the process.</t>
  </si>
  <si>
    <t>The pyrolysis plants described present an overview of a feedstock recycling process on a small scale - including its limits and components. A yield of about 80 % related to the input plastic in the form of fuel/pyrolysis oil seems realistic. To make this fuel commercially viable, a subsequent refining process is required, which adds another level of complexity and of course additional costs. In this example, this process is carried out in a separate unit. For simple applications - e.g. as an additive to simple incinerators or to light a campfire - unrefined pyrolysis oil might suffice. For the substitution of diesel or petrol, this additional refining process has to be taken into account. 
As it is a process that recovers some of the value of the waste, the operating costs can be offset by marketing the feedstock. However, compared to material recovery processes, the resource efficiency is lower. The relationship between costs and revenues would have to be analysed in detail in each individual case. The requirements for the associated waste management infrastructure through qualified personnel and the operational facility are considerable. The relation between energy required for running the process and energy content that can be derived from the end product is likely negative.</t>
  </si>
  <si>
    <t xml:space="preserve"> Evaluation: Industrial Pyrolysis</t>
  </si>
  <si>
    <t xml:space="preserve"> Example: Syngas</t>
  </si>
  <si>
    <t>Input material not available from post-consumer waste</t>
  </si>
  <si>
    <t>A large scale pyrolysis requires an extremely narrow range of input materials in order to efficiently run a process - with minimal contamination and impurities. It is suitable for PE, PP, PS, Nylon as common plastic waste fractions, but PET is incompatible.
The input material requirements are similar or even higher than common material recycling processes that are - from a perspective of resource efficiency -  preferred options.</t>
  </si>
  <si>
    <t>If feedstock recycling is politically prioritised, waste management systems can be designed to feed suitable materials into the industrial pyrolysis processes. However, material recycling is preferred over feedstock recycling.</t>
  </si>
  <si>
    <t>Industrial pyrolysis plants heat the input fractions through an anaerobic (or semi-anaerobic) process. The required heat commonly comes from electricity. The input plastic fractions are then dissolved into pyrolysis oil, flue gas and solid remnants.</t>
  </si>
  <si>
    <t>The description of the Syngas process resembles pyrolysis, even though a different nomenclature is used. The process described is broadly in line with academic discussions and is similar to pyrolysis processes currently being carried out on an even larger scale in petrochemical complexes.
For Syngas, the required purity of the input materials would make it likewise feasible for material recycling processes – bearing the potential to recover a higher portion of the material’s value. With a functional infrastructure to recycle plastics in place in Malaysia, the material recycling would result in a higher yield and more economic value creation. 
The scale required for the setup also exceeds that found in common island settings, including related infrastructure. In order to run a continuous process, a continuous material supply needs to be generated, coupled with a reliable electricity supply at an industrial voltage level. The application may join with a plastic industry setup where rejected products are made available on a continuous basis and in a set quality range. A reason as to why this method is preferred over material recycling would be case specific.</t>
  </si>
  <si>
    <t xml:space="preserve">Certain plastic fractions – namely PE (HDPE, LDPE), PP and PS are compatible; also Nylon (e.g. from fishing gear) is generally process-compatible. Other fractions commonly used for packaging/ commonly found in municipal waste streams, namely PET and PVC, are incompatible. The named compatible plastic fractions need to be in a homogenous size, and with a low level of moisture (~5%) and minimal contamination. Depending on the set-up, mixtures of the aforementioned materials can be fed into the process, whereby the efficiency can change. </t>
  </si>
  <si>
    <t>Given more elaborated technical concepts for a continuous operation, a minimum capacity of around 5 tons of plastic throughput per day is realistic. The process can be scaled up.</t>
  </si>
  <si>
    <t xml:space="preserve">The energy used for running the chemical process is generated via electric powered induction. With the heating happening electrically and not process-induced (the material is transformed into a product and not into energy), the external energy demanded is high. </t>
  </si>
  <si>
    <t xml:space="preserve">Pyrolysis oil with similar application scenarios as crude oil is produced at a rate of 87-92% of the input, depending on the input material. Solid residue is produced at a rate of 8-14%, with gaseous remnants accounting for the balance of 1-3%. These numbers have to be assumed based on almost perfect process conditions. With less homogenous plastic input, higher rates of remnants like tar or coked fractions are to be expected. </t>
  </si>
  <si>
    <t xml:space="preserve">The industrial scale machinery requires supporting infrastructure. For a continuous process, storage facilities for input and output materials are required. With a high electricity consumption, a household connection is inadequate, as higher voltages are required. </t>
  </si>
  <si>
    <t>Highly homogeneous waste fractions are needed that exclude certain plastic fractions and are sensitive to impurities. Such an input stream can only be provided if a thorough pre-treatment including sorting, washing and grinding is undertaken. All required machinery and operations need to be taken in consideration.</t>
  </si>
  <si>
    <t>Environmental implications from operations are deemed negligible. The conversion rate of around 90% of the input material into output material leaves only the remainder as gaseous and solid emissions, while the flue gas may also be used within the process. A safe disposal for the solid remnants – likely in form of a landfill – is required; given the scale with a continuous process, further treatment for the flue gas emissions may be required but seems technically possible. Excessive accumulation of pollutants from the ash or the flue gas is not to be expected, therefore representing an acceptable level of pollution. A further volume reduction of the solid remnants may be possible through an incineration process, but this would still require disposal of remaining remnants.</t>
  </si>
  <si>
    <t>The setup of an industrial-scale facility may divert materials fit for material recycling (with higher resource efficiency) in this direction, depending on the economic incentives. On the other hand, the required purity of input materials may also have upstream effects on the (informal) collection chain and motivate better separation at source. The social implications are therefore considered neutral.</t>
  </si>
  <si>
    <t>A process that may be feasible in an industrial context with secure and continuous supply of homogenous input materials. Due to the high demand for feedstock, plastics derived from post-consumer waste (including fishing gear), would need to be thoroughly pre-treated. It is questionable if input can be supplied at an acceptable cost derived from post-consumer waste. Furthermore, the required input quality needs to be sufficient for material processes that allow it to retain a higher fraction of the material's value.</t>
  </si>
  <si>
    <t xml:space="preserve"> Evaluation: Mobile Incineration</t>
  </si>
  <si>
    <t xml:space="preserve"> Example: Inciner8 Ltd.</t>
  </si>
  <si>
    <t>Emission standards not acceptable</t>
  </si>
  <si>
    <t>A mobile incineration unit without a technical setup does not meet any emission standard. Against the still common practice of openly burning waste, it may improve the status quo. A solution for the safe disposal of the ash from burning is an obligatory requirement.</t>
  </si>
  <si>
    <t>In case open burning is practiced, the mobile incinerator may add a minimal layer of control and slightly improve the status quo. Yet, high priority must be given to identify and implement more suitable plastic treatment solutions.</t>
  </si>
  <si>
    <t xml:space="preserve">A mobile incineration unit can be moved to different sites. Basic technical equipment is applied to the batch process in order to provide for a more continuous and slightly more controlled process than open burning. Through a fan that blows air into the incineration chamber/ the drum, the temperature is slightly increased. Beyond the fan, there is no additional technical installation for exhaust cleaning, temperature control, etc. The operation is mainly manual – waste is loaded into the drum, lit and then burnt inside. </t>
  </si>
  <si>
    <t xml:space="preserve">The mobile incineration by Inciner8 Ltd. uses a drum to burn waste and is used, for example, for police operations to dispose of illegal drugs.  A cyclonic effect is created by an electrically powered fan blowing into the drum, hence creating a high temperature burn rate with the added benefit of less smoke and smell compared to open burning. </t>
  </si>
  <si>
    <t>Due to the simple process with a very limited level of control, the gross majority of the input material should consist of bio waste, paper, or wastes with low impurities, e.g. plastics. As there is no external fuel expected, the input material also needs to be suitable to be ignited easily i.e. low moisture content.</t>
  </si>
  <si>
    <t>Around 8 to 15 kg per hour if operated at maximum capacity. One batch, running for around 12 minutes takes up to 4 kg. Under constant operation, 100 kg+ per day.</t>
  </si>
  <si>
    <t>Minimal capital expenditures; costs include operational expenditure through operating personnel, ash/ remnant disposal and electricity for fan use.
The purchase of the showcased device costs US$2,700 ex factory (UK). Due to the simple technical setup, locally implemented solutions can likely be made available at significantly cheaper prices.</t>
  </si>
  <si>
    <t xml:space="preserve">Ash and air (exhaust gas) emissions. Due to the low level of control, the exhaust gas emissions for burning plastics are significant; temperature levels that would cause a dissolution of harmful substances like dioxins or furans cannot be reached with the given technical setup. </t>
  </si>
  <si>
    <t>Infrastructure requirements are limited to basic electricity needs.</t>
  </si>
  <si>
    <t>Technical skills are basic; fireproof equipment (clothes, gloves, etc.) need to be available for the operator.</t>
  </si>
  <si>
    <t>This small scale solution lacks any emission standard. Nevertheless, it may be a preferred option against open burning.</t>
  </si>
  <si>
    <t>Mobile incineration represents a small scale solution that would not automate any process and retains a high level of control by the operator. Therefore, social implications are deemed minimal. A solution to protect particularly the operating personnel from emissions is required.</t>
  </si>
  <si>
    <t>The mobile incinerator applies a basic concept that represents a slight improvement over open burning. Higher temperatures and a minimal level of process control lead to slightly less emissions than from open burning as well as concentrating the emissions (gaseous and solid) in one area. Wherever open burning of plastic waste is practiced and there are no other solutions available, this solution may help to slightly reduce adverse effects. It may therefore be a solution for a more controlled incineration for e.g. hotels, moved from site to site. Yet, high priority must be given to identify and implement more suitable plastic treatment solutions.</t>
  </si>
  <si>
    <t xml:space="preserve"> Evaluation: Technical Incineration</t>
  </si>
  <si>
    <t>Emission standards are below acceptable level</t>
  </si>
  <si>
    <t>A small scale incineration unit with a limited technical setup is able to reach relatively high temperatures and therefore may mitigate some harm from exhaust gas emissions. Yet, without adequate treatment technology, emission standards are below an acceptable level. An ash disposal solution is an additional requirement.</t>
  </si>
  <si>
    <t>In case open burning is commonly practiced and if space for a controlled landfill is unavailable, a small scale technical incinerator may be considered - if operated in some distance to settlements and with a safe disposal option (sanitary landfill) for the ash. However, it is not generally recommended due to the lack of exhaust gas treatment and requirement for safe ash disposal.</t>
  </si>
  <si>
    <t>A technical incinerator provides a degree of process control, particularly in terms of operating temperature and continuous combustion. The plant resembles a furnace supplemented by equipment that enables this certain degree of process control; this may include a monitoring and control panel, a blower or similar means of introducing oxygen into the process, and some waste gas treatment steps. Due to the small capacity and small-scale design, sophisticated waste gas treatment is not technically feasible.</t>
  </si>
  <si>
    <t>For a small-scale incinerator, the UK based company Inciner8 Ltd. is taken as an example. The general principle is applicable to other companies and their products. The company example has been chosen due to the wide range of applications that can also be modularized, hence applied to islands with different scales. Furthermore, the level of exhaust gas treatment is variable, allowing for a setup according to different levels of environmental standards. The analyzed setup has a treatment capacity from around 10 to 75 kg of waste per hour; given a rather theoretical continuous 24 hour operation, up to almost 2 tons per day. Inciner8 Ltd. also offers higher capacity incinerators; but beyond the capacity mentioned - which is also an upper limit for the scope of this order - the technical set-up required is more elaborate.</t>
  </si>
  <si>
    <t xml:space="preserve">Mixed waste containing of plastics as well as other residual fractions like organic waste. Due to external fuel source, the calorific value of the input material plays a minor role/ can be offset by fuel addition. </t>
  </si>
  <si>
    <t>10 to 75 kg per hour (scalable upwards, yet a higher level of process control would be preferred)/ around 0.1 to 1.5 tons per day, depending on continuity levels of operations.</t>
  </si>
  <si>
    <t>Relevant capital expenditures for equipment only. Equipment can likely be sourced/ assembled within Malaysia; operational expenditures depend on fuel addition which is mainly determined by the moisture content of the input material.</t>
  </si>
  <si>
    <t xml:space="preserve">The waste volume is reduced by around 95-97%, leaving ash as an output – alongside exhaust emissions into the air. A disposal option, i.e. a safe landfill, needs to be available for the ash remnants. </t>
  </si>
  <si>
    <t xml:space="preserve">The machine requires access to electricity; and a household connection should be sufficient due to limited energy required mainly for the control panel and the fan. External fuel input is required; the incinerator is designed to burn one particular type of fuel (e.g. petrol, diesel, kerosene), i.e. this type of fuel needs to be available on a constant basis. </t>
  </si>
  <si>
    <t xml:space="preserve">The technical operation seems to be simple and should generally be able to be achievable for staff who are managing waste treatment. Certain maintenance steps – namely the renewal of the refractory material – seem to be feasible for being undertaken on site by technical personnel. </t>
  </si>
  <si>
    <t>As the input range is quite wide and certain materials will not be eliminated through the incineration process, they accumulate within the remnants. For example, the input material may consist of plastics with additives of colour, glue, rubber, among others. Certain materials will also be dissolved into toxic components like dioxins. These remnants partly accumulate within the ash, partly are emitted into the atmosphere as gaseous substances with subsequent accumulation in the surrounding environment. An exact assessment needs to take into consideration based on local emission standards.</t>
  </si>
  <si>
    <t>Social Implications are deemed minimal if operated at a safe distance to settlements. Particularly for the operator, emission protection measures need to be undertaken. If operated in vicinity to settlements, there is the potential to be negatively affected by the limited exhaust gas treatment.</t>
  </si>
  <si>
    <t xml:space="preserve">A basic technical setup allows to reach high temperatures within the incineration process and hence allows for disintegration of certain pollutants. Nevertheless, with only basic technical standards and limited process control, the emissions particularly of the exhaust gas are still at an unacceptable level. However, unlike the practices of open burning, the concentration of pollution in the immediate vicinity can be improved and needs to be assessed. In any case, an incineration plant can only be operated if an environmentally sound disposal concept for solid remnants (sanitary landfill) is taken into consideration.
</t>
  </si>
  <si>
    <t xml:space="preserve"> Evaluation: Controlled Incineration </t>
  </si>
  <si>
    <t xml:space="preserve"> Example: Asher by Pamerai</t>
  </si>
  <si>
    <t xml:space="preserve"> Example: </t>
  </si>
  <si>
    <t>Possible disposal option if emissions can be kept at an acceptable level</t>
  </si>
  <si>
    <t>Some incineration solutions include a certain level of process control that may allow for an acceptable level of exhaust gas emissions. As a disposal concept with limited adverse effects, such controlled plastic incineration can be taken into consideration as part of a wider waste management system. Setups at this scale are bound to certain technical parameters. Innovative technology to meet high emission parameters at low costs is not available. Remnants in the form of ash require safe disposal at a sanitary landfill.</t>
  </si>
  <si>
    <t>Exact emission measurements for shortlisted machines should be run with similar plastic waste compositions - to determine if local regulatory requirements can be met. In any case, safe disposal options for the ash need to be made available.</t>
  </si>
  <si>
    <t xml:space="preserve">Several technical solutions for safe disposal of (mixed) plastic waste are currently available in Malaysia. Controlled incineration describes a process that by and large works without addition of external fuels. These processes are marketed under different names like 'Asher' or 'Clearwaste' but ultimately designate incineration as a disposal concept. </t>
  </si>
  <si>
    <t xml:space="preserve">The ASHER has been introduced by a Malaysian firm, PAMARAI Sdn Bhd, as a disposal method for mixed municipal waste. Although the marketing materials for the ASHER use a variety of technical  terms to describe the device that may confuse users (e.g. pyrolysis and plasma fields), it is in essence an incineration technology that produces ash and flue gases and is equipped with an exhaust gas treatment system. 
Unlike other incineration systems, the ASHER does not require an additional fuel source such as gasoline. Thus, the calorific value and moisture content of the feedstock must be carefully controlled in order to start the combustion process. Once the combustion process is running at a high enough temperature, a feedstock with a higher moisture content may be added but the calorific value and moisture content need to be controlled. 
The observed operating temperature with a reasonably dry feedstock (coconut husk) was between 380 and 600 degrees. At this operating temperature and depending on the feedstock harmful emissions can be generated. 
Depending on the waste composition, additional feedstock can be added approximately every hour and requires careful handling given the high operating temperature. While the overall operations are not overly complex, they still require close adherence to the SOPs in order to ensure worker safety and also stable combustion. 
The exhaust gas treatment includes a wet scrubber and an activated carbon filtration system. The activated carbon filters need to be maintained i.e. kept dry if the ASHER is not operating. The activated carbon needs to be replaced every six months and according to the marketing materials the activated carbon can be burnt in the ASHER itself. Depending on the composition of the waste disposed in the ASHER, certain toxic materials – like heavy metals – cannot be dissolved and will hence accumulate again either in the ash or the filter. 
The evaluation of the technology did not include a detailed analysis of the exhaust gas and ash composition. If the ASHER is used for the disposal of mixed household waste, the ash and the filters will over time accumulate harmful substances and need to be treated as scheduled waste. </t>
  </si>
  <si>
    <t xml:space="preserve">The technology MEC CLEARWASTE has been introduced by a Malaysian firm, MILLENIUM E &amp; C (M) Sdn Bhd, as a disposal method for mixed municipal waste. 
Like the ASHER, the MEC CLEARWASTE is an incineration technology that generates ash and flue gases and is equipped with a subsequent flue gas treatment system. Like the ASHER, the MEC CLEARWASTE does not rely on an additional fuel source and thus requires careful monitoring of the calorific value and moisture content of the waste fed into the system.
In addition, the MEC CLEARWASTE has been designed as a containerized solution to simplify shipment. It also is equipped with a separate feed-in system to avoid exposure of the operator to the high temperature, which makes the operations a bit easier. 
Like the ASHER, the MEC CLEARWASTE is a compact incineration solution designed for remote places. The evaluation of the technology did not include a detailed analysis of the exhaust gas and ash composition. Thus, if the technology is used for the disposal of mixed household waste, the ash and the filters will over time accumulate harmful substances and need to be treated as scheduled waste. 
Before deploying such an incineration technology on an island it is highly recommended to test the technology in an controlled environment with different feedstock compositions, that resemble the typical island waste, while monitoring the composition of the flue gas and ash in order to determine whether they meet the local regulatory requirements.  </t>
  </si>
  <si>
    <t xml:space="preserve">According to the technical descriptions, the waste input limits are minimal and the designs correspond to the treatment of a mixture of fractions typically found in municipal waste.
Nevertheless, if no or minimal external fuel is added,  moisture content needs to be at a fairly low level. Contamination of waste with impurities plays a smaller role; fractions that cannot be treated will be removed with the ash if added in controllable quantities.
</t>
  </si>
  <si>
    <t xml:space="preserve">Currently available models are offered in different range capacities from around 2 to 4 tons daily. With a certain level of operational continuity required, the minimal capacity that is technically feasible can be assumed at around 1 ton daily. </t>
  </si>
  <si>
    <t>The operational expenditures should be negligible given the 3.5 and 4.5 kWh electricity capacity and generally no other input required. Operation is undertaken by one semi-skilled person and ordinary maintenance including spare parts are relatively low cost factors in comparison to the investment capex that are - for the machinery only - at around US$10,000 - US$20,000 per ton of nameplate capacity.</t>
  </si>
  <si>
    <t>Controlled incineration processes are able to reduce the waste's volume to around 5% of the input with the remainder mainly consisting of ash. Due to accumulation of pollutants within the ash, a disposal solution, i.e. a sanitary landfill is required. 
Additionally, exhaust gas is to be expected. Depending on the exact exhaust gas treatment system, pollutants accumulate in filters or in the form of waste water, or both. Disposal concepts are required for each. Exhaust gas filters need to be renewed every 6 months and can allegedly be fed back into the asher.</t>
  </si>
  <si>
    <t>Infrastructure requirements are basic; a concrete foundation and a shed for weather protection are required. Electricity access seems to be required for process control. The smallest model on offer supplies this power via a built-in solar panel.</t>
  </si>
  <si>
    <t xml:space="preserve">The operation complexity is reasonably low, with basically trained technical personnel being able to run the process, although close adherence to the SOPs is required. Operation is considered to be done by one person per shift. Maintenance intervals are weekly, monthly and yearly. </t>
  </si>
  <si>
    <r>
      <t xml:space="preserve">Pollutants contained within the waste cannot be fully dissolved and are either contained in the gaseous emissions, liquid effluents or solid remnants. Under no circumstances should ash be fed back into the environmental circle, let alone the human food chain. Any agricultural use is therefore out of question and </t>
    </r>
    <r>
      <rPr>
        <b/>
        <sz val="11"/>
        <color theme="1"/>
        <rFont val="Calibri"/>
        <family val="2"/>
        <scheme val="minor"/>
      </rPr>
      <t>a safe disposal solution for the ash is required.</t>
    </r>
    <r>
      <rPr>
        <sz val="11"/>
        <color theme="1"/>
        <rFont val="Calibri"/>
        <family val="2"/>
        <scheme val="minor"/>
      </rPr>
      <t xml:space="preserve">
As with other emissions, a</t>
    </r>
    <r>
      <rPr>
        <b/>
        <sz val="11"/>
        <color theme="1"/>
        <rFont val="Calibri"/>
        <family val="2"/>
        <scheme val="minor"/>
      </rPr>
      <t xml:space="preserve"> safe disposal solution for the wastewater and the filters is required as these accumulate pollutants. </t>
    </r>
    <r>
      <rPr>
        <sz val="11"/>
        <color theme="1"/>
        <rFont val="Calibri"/>
        <family val="2"/>
        <scheme val="minor"/>
      </rPr>
      <t xml:space="preserve">Note that if used filters are fed back into the combustion chamber - certain pollutants like heavy metals accumulate and cannot be dissolved, even in a repetitive burning process.
According to the description of some suppliers, the exhaust gas is harmless and the ash residue can be used as fertiliser - these statements are </t>
    </r>
    <r>
      <rPr>
        <b/>
        <sz val="11"/>
        <color theme="1"/>
        <rFont val="Calibri"/>
        <family val="2"/>
        <scheme val="minor"/>
      </rPr>
      <t>not true</t>
    </r>
    <r>
      <rPr>
        <sz val="11"/>
        <color theme="1"/>
        <rFont val="Calibri"/>
        <family val="2"/>
        <scheme val="minor"/>
      </rPr>
      <t xml:space="preserve">. 
Depending on the exact technical setup and under maintenance of a certain level of process - particularly a constantly high temperature control, exhaust gas treatment may reach an acceptable level. If environmentally-safe disposal concepts for remnants (sanitary landfill) are readily available, this may be preferred against alternative forms of waste disposal (like open burning, open dumping/ burying or littering).
</t>
    </r>
  </si>
  <si>
    <t>As a disposal process, the cost of operation is not offset by market mechanisms, e.g. commercialization of recycled or recovered materials. Recycling processes that extract value out of the waste (prior to incineration) should therefore not be distorted. Hence, no significant social implications identified, although worker safety should be considered.</t>
  </si>
  <si>
    <r>
      <t xml:space="preserve">Controlled incineration represents a disposal process without the option of recovering value or materials from the waste. It therefore comes at a net cost that needs to be covered. Potential to offset costs through marketing of output products is not given.
In light of waste mismanagement practices like open burning, uncontrolled dumping and burying or littering into the marine and terrestrial environment, </t>
    </r>
    <r>
      <rPr>
        <b/>
        <sz val="11"/>
        <color theme="1"/>
        <rFont val="Calibri"/>
        <family val="2"/>
        <scheme val="minor"/>
      </rPr>
      <t>controlled incineration may prove to be a concept to mitigate the adverse effects of waste occurrence</t>
    </r>
    <r>
      <rPr>
        <sz val="11"/>
        <color theme="1"/>
        <rFont val="Calibri"/>
        <family val="2"/>
        <scheme val="minor"/>
      </rPr>
      <t>. The requirements on process control and monitoring are relatively high in order to maintain an acceptable safe-level of exhaust gas pollution. Further research including exact measurements of actual emissions based on different input materials is required to draw a comprehensive conclusion. In any case, available disposal solutions for the remnants - mainly ash but also filter and wastewater - are an obligatory component of any uptake of incineration technologies.</t>
    </r>
  </si>
  <si>
    <t xml:space="preserve"> Evaluation: Controlled Landfill</t>
  </si>
  <si>
    <t xml:space="preserve"> Example: Pitcairn Island</t>
  </si>
  <si>
    <t>The most viable small-scale disposal option if space requirements can be met</t>
  </si>
  <si>
    <t>As the economic value of some plastic waste fractions is too low to justify any value extraction (recycling), a controlled landfill is the most preferred option to dispose of plastic waste fractions in an island setting given the limited scale of your island. Even though the setup is simpler than a fully functional sanitary landfill, a controlled landfill is strongly preferable against any form of waste mismanagement. It also allows for extraction of valuables if operated in combination with an adequately designed material recovery and sorting facility (MRF).</t>
  </si>
  <si>
    <t>Evaluate space availability for a landfill and set up small controlled landfills for mixed waste including plastic waste fractions whose economic value is too low to be fed into a recycling value chain.</t>
  </si>
  <si>
    <t>A small controlled landfill would bring all waste management facilities into the same area and ensure that when recyclable and reusable materials are concentrated, they are extracted from the waste quantities that are landfilled.</t>
  </si>
  <si>
    <t>capacity of around 250 tons/
8 tons per year over 30 years</t>
  </si>
  <si>
    <t>All mixed waste; preferably (according to waste hierarchy) minimal volumes with prior removal of recyclables, including extraction of organic materials for composting and items with a positive market value (metals, larger plastic items, etc.)</t>
  </si>
  <si>
    <t xml:space="preserve">With a machine (e.g. a wheel loader or bulldozer driving over the waste) for compaction of waste, it is possible to fill around 500-600  kg of waste into each cubic metre, hence the requirement of 2-2.5 cubic meters per one tonne of landfilled waste. Without (or with manual) compaction, up to ten times more space is required for digging pit areas, likely in bigger numbers spread out around the island. To achieve these figures, the landfill needs to be large and shallow, no more than approx. 2.5 metres deep. The machine needs to be able to drive into the pit easily, spread the waste around into a thin layer, and cross the waste several times for compaction. 
</t>
  </si>
  <si>
    <t>Negligible capital expenditure (fencing, access road, some earth movement) beyond land; operational expenditures require personnel and machine usage for compaction - machines can be used occasionally for waste management and can also fulfil additional purposes on the island.</t>
  </si>
  <si>
    <t>If properly managed, valuable recyclables (certain plastic items, metals, glass) are extracted before final landfilling.</t>
  </si>
  <si>
    <t>Ideally located on a gently sloping grade, so that water coming down hill from above can be diverted around the site. Against a small and deep pit, a larger shallower pit allows for machine access. The surface area must be large enough for the machines to move around on top of the waste easily with limited manoeuvring. The pit depth must be deep enough to create a considerable volume, while on the other hand avoiding the entrance and exit as it would be too steep for the machinery. The spoil material to be excavated can be placed around the edges of the pit to form bund walls that keep the water out. The uphill side of the pit can be rounded in an arc to make it easier to channel water around the pit head from the outside. The walls should be "cut off" from the bottom so that the vertical walls are minimised to prevent the walls from collapsing into the pit. The area downhill of the landfill should be kept free of agriculture to avoid possible seepage into the (human) food chain.
The area should be fenced to prevent and limit drifting of the waste; existing trees or shrubs can take over part of this task, otherwise further fencing or netting is needed for this purpose.</t>
  </si>
  <si>
    <t>Regular compaction runs are required depending on the incoming material amounts, e.g. once monthly. The machine spreads the dumped waste and drives over the waste to pack it down solidly. Compaction is aided by the use of cover material; this helps to give stability to the waste by working into the gaps in the waste, but it also prevents light waste from blowing out of the landfill. Cover material can be taken from the piles of soil around the pit, which act as bund walls: Spreading some soil over the waste with a loader shovel can be very effective in creating a compaction surface. This can also help to consolidate areas if an internal roadway needs it for some reason. Finally, when the landfill is full, a layer of approximately 300 mm of soil can be spread over the top and compacted to create a gently convex effect that encourages rainwater run-off rather than directing it into the waste below.
If existing vegetation cannot provide adequate protection and windblown rubbish is a problem from a flatter site, a low wire mesh fence - or similar - may be sufficient to catch rubbish that is blown out of the pit.</t>
  </si>
  <si>
    <t>If operated according to this description in a 'controlled' manner, waste is concentrated on one spot,avoiding its widespread adverse effects on ecosystems, allowing for an altenative to littering or open burning.</t>
  </si>
  <si>
    <t>If operated in some distance to settlements, social implications are negligible. Operated according to standards, emissions that may affect human health are limited to the very close vicinity.</t>
  </si>
  <si>
    <t>If space requirements can be met, as well as a minimum distance from settlements, a well-operated landfill for waste disposal is the most appropriate solution for plastics that cannot be sent to alternative recovery and recycling processes. When operated as part of a synchronised collection system that allows for the diversion of waste fractions that can be treated differently (material recovery) or need to be treated (toxic/planned waste), a controlled landfill is the most appropriate treatment option for certain plastic waste fractions on small islands.</t>
  </si>
  <si>
    <t xml:space="preserve"> Evaluation: Sanitary Landfill (small setup)</t>
  </si>
  <si>
    <t xml:space="preserve"> Example: US EPA </t>
  </si>
  <si>
    <t>Recommendable if space requirements can be met and high operating standards are in place; which may be unlikely for small islands</t>
  </si>
  <si>
    <t>In light of limited value extraction possibilities from waste on islands plus relevant amounts of non-recoverable or non-recyclable waste, a sanitary landfill represents the economically most realistic and environmentally most feasible solution to dispose of plastic waste. Its level of sophistication and hence complexity to operate is high - making the simpler setup of a controlled landfill generally more suitable for small islands, if local regulations allow for it.</t>
  </si>
  <si>
    <t>Evaluate ability concerning space, funds, skills, etc. to set up a sanitary landfill for mixed waste including those plastic waste fractions whose economic value is too low to be fed into a recycling value chain.</t>
  </si>
  <si>
    <t>A sanitary landfill isolates the waste to be disposed of from the surrounding environment, including minimal emissions to soil, groundwater, air, etc. Taking into account all factors, including delivery and burial operations of waste, there will always be a minimal level of emissions; this is balanced by siting the landfill a suitable distance from settlements and environmentally sensitive areas.
Beyond the simple technical requirements, many jurisdictions/countries have a number of specific social and environmental requirements that require the specific case of a sanitary landfill to be assessed individually.</t>
  </si>
  <si>
    <t>The scheme provided by EPA visualises key components of a sanitary landfill - the fence avoids windblown rubbish to enter the environment outside the landfill site; a bottom liner - made from adequate material - prevents leachate to enter the surrounding soil or groundwater. This leachate also needs to be collected to not diffuse through the bottom liner over time. To avoid gaseous emissions (e.g. methane), the landfill is covered and the gas is collected - this gas can be used for energy in gas-fired power plants.</t>
  </si>
  <si>
    <t>All mixed waste; preferably (according to waste hierarchy) minimal volumes with prior removal of recyclables, including extraction of organic materials for composting and items with a positive market value (metals, larger plastic items, etc.).</t>
  </si>
  <si>
    <t xml:space="preserve">A sanitary landfill can generally be scaled upwards with limits rather coming from the required minimum. Excessively low volumes of waste may not justify a complex technial setup and the level of operational control required. Very small setups may be possible at 1 ton per day, yet are rather unusual. </t>
  </si>
  <si>
    <t>The capital expenditure requirements can be significant, especially building the landfill to the high technical level even on a small scale. Due to qualified personnel, machine operations, the usage of coverage resources, etc.,  operational expenditure is also significant. After sealing the landfill, ongoing management is required for decades.</t>
  </si>
  <si>
    <t xml:space="preserve">If properly managed, valuable recyclables (certain plastic items, metals, glass) are extracted before final landfilling. Gaseous emissions can be collected and serve as a substitute to natural gas.
</t>
  </si>
  <si>
    <t>A landfill should be developed from local geological and hydrogeological investigations. A waste management plan and a final restoration plan should also be developed.
If a landfill cannot be constructed on a site with natural leachate containment, additional lining materials are required. Leachate collection: If a liner - soil or plastic - is provided without a leachate collection system, all leachate eventually enters the environment.</t>
  </si>
  <si>
    <t>Trained staff are required at the landfill to supervise site preparation, construction, the depositing of waste and the regular operation and maintenance. Waste is spread in layers and compacted - for the compaction, reasonably heavy machinery is required. A small working area which is covered daily helps make the waste less accessible to pests and vermin.</t>
  </si>
  <si>
    <t>If operated according to this description in a 'controlled' manner, waste is concentrated in one spot, limiting its release and adverse effects on ecosystems. This also allows for an alternative to littering or open burning.</t>
  </si>
  <si>
    <t>If operated in some distance to settlements, social implications are negligible. If operated according to standards, emissions that may affect human health are limited to the very close vicinity.</t>
  </si>
  <si>
    <t xml:space="preserve">Even though less preferable for waste treatment than any recovery solution, sanitary landfills are still to be considered a necessary part of any functional waste management system. All recovery and other disposal processes result in incompatible fractions and remnants. For these fractions and remnants, a sound disposal mode is required. At the current state, this safe disposal mode can only be provided by a sanitary landfill. The high environmental standards come at significant costs as well as with space requirements that can, in the contexts of small islands, not be provided for. Therefore, a certain level of compromise towards a semi-sanitary, controlled landfill may be a more suitable option for small islands.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</si>
</sst>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_-* #,##0.00\ _€_-;\-* #,##0.00\ _€_-;_-* &quot;-&quot;??\ _€_-;_-@_-"/>
    <numFmt numFmtId="165" formatCode="_(* #,##0_);_(* \(#,##0\);_(* &quot;-&quot;??_);_(@_)"/>
    <numFmt numFmtId="166" formatCode="0.0"/>
    <numFmt numFmtId="167" formatCode="0.0%"/>
    <numFmt numFmtId="168" formatCode="&quot;(based on plastic portion of &quot;0%&quot; within total waste)&quot;"/>
    <numFmt numFmtId="169" formatCode="&quot;Your island's population is currently comprised of around &quot;0&quot; inhabitants.&quot;"/>
  </numFmts>
  <fonts count="42" x14ac:knownFonts="1">
    <font>
      <sz val="11"/>
      <color theme="1"/>
      <name val="Calibri"/>
      <family val="2"/>
      <scheme val="minor"/>
    </font>
    <font>
      <b/>
      <sz val="11"/>
      <color theme="0"/>
      <name val="Calibri"/>
      <family val="2"/>
      <scheme val="minor"/>
    </font>
    <font>
      <b/>
      <sz val="11"/>
      <color theme="1"/>
      <name val="Calibri"/>
      <family val="2"/>
      <scheme val="minor"/>
    </font>
    <font>
      <i/>
      <sz val="11"/>
      <color theme="1"/>
      <name val="Calibri"/>
      <family val="2"/>
      <scheme val="minor"/>
    </font>
    <font>
      <b/>
      <sz val="15"/>
      <color theme="0"/>
      <name val="Calibri"/>
      <family val="2"/>
      <scheme val="minor"/>
    </font>
    <font>
      <sz val="11"/>
      <color theme="1"/>
      <name val="Calibri"/>
      <family val="2"/>
      <scheme val="minor"/>
    </font>
    <font>
      <sz val="11"/>
      <color rgb="FFFF0000"/>
      <name val="Calibri"/>
      <family val="2"/>
      <scheme val="minor"/>
    </font>
    <font>
      <sz val="14"/>
      <color theme="1"/>
      <name val="Calibri"/>
      <family val="2"/>
      <scheme val="minor"/>
    </font>
    <font>
      <b/>
      <sz val="11"/>
      <name val="Calibri"/>
      <family val="2"/>
      <scheme val="minor"/>
    </font>
    <font>
      <b/>
      <sz val="18"/>
      <color theme="1"/>
      <name val="Calibri"/>
      <family val="2"/>
      <scheme val="minor"/>
    </font>
    <font>
      <sz val="14"/>
      <color theme="0"/>
      <name val="Calibri"/>
      <family val="2"/>
      <scheme val="minor"/>
    </font>
    <font>
      <sz val="11"/>
      <color theme="0"/>
      <name val="Calibri"/>
      <family val="2"/>
      <scheme val="minor"/>
    </font>
    <font>
      <b/>
      <sz val="16"/>
      <color theme="1"/>
      <name val="Calibri"/>
      <family val="2"/>
      <scheme val="minor"/>
    </font>
    <font>
      <sz val="16"/>
      <color theme="1"/>
      <name val="Calibri"/>
      <family val="2"/>
      <scheme val="minor"/>
    </font>
    <font>
      <b/>
      <sz val="16"/>
      <color theme="0"/>
      <name val="Calibri"/>
      <family val="2"/>
      <scheme val="minor"/>
    </font>
    <font>
      <i/>
      <sz val="16"/>
      <color theme="1"/>
      <name val="Calibri"/>
      <family val="2"/>
      <scheme val="minor"/>
    </font>
    <font>
      <sz val="11"/>
      <name val="Calibri"/>
      <family val="2"/>
      <scheme val="minor"/>
    </font>
    <font>
      <u/>
      <sz val="11"/>
      <color theme="10"/>
      <name val="Calibri"/>
      <family val="2"/>
      <scheme val="minor"/>
    </font>
    <font>
      <b/>
      <sz val="13"/>
      <color theme="0"/>
      <name val="Calibri"/>
      <family val="2"/>
      <scheme val="minor"/>
    </font>
    <font>
      <b/>
      <sz val="13"/>
      <color rgb="FF00CC00"/>
      <name val="Calibri"/>
      <family val="2"/>
      <scheme val="minor"/>
    </font>
    <font>
      <b/>
      <sz val="13"/>
      <name val="Calibri"/>
      <family val="2"/>
      <scheme val="minor"/>
    </font>
    <font>
      <sz val="13"/>
      <color theme="10"/>
      <name val="Calibri"/>
      <family val="2"/>
      <scheme val="minor"/>
    </font>
    <font>
      <b/>
      <sz val="13"/>
      <color theme="10"/>
      <name val="Calibri"/>
      <family val="2"/>
      <scheme val="minor"/>
    </font>
    <font>
      <b/>
      <sz val="13"/>
      <color theme="1"/>
      <name val="Calibri"/>
      <family val="2"/>
      <scheme val="minor"/>
    </font>
    <font>
      <b/>
      <u/>
      <sz val="13"/>
      <name val="Calibri"/>
      <family val="2"/>
      <scheme val="minor"/>
    </font>
    <font>
      <b/>
      <sz val="13"/>
      <color rgb="FFFFC000"/>
      <name val="Calibri"/>
      <family val="2"/>
      <scheme val="minor"/>
    </font>
    <font>
      <b/>
      <sz val="13"/>
      <color rgb="FFC00000"/>
      <name val="Calibri"/>
      <family val="2"/>
      <scheme val="minor"/>
    </font>
    <font>
      <b/>
      <sz val="11"/>
      <color rgb="FFC00000"/>
      <name val="Calibri"/>
      <family val="2"/>
      <scheme val="minor"/>
    </font>
    <font>
      <sz val="11"/>
      <color theme="10"/>
      <name val="Calibri"/>
      <family val="2"/>
      <scheme val="minor"/>
    </font>
    <font>
      <sz val="11"/>
      <color rgb="FF00CC00"/>
      <name val="Calibri"/>
      <family val="2"/>
      <scheme val="minor"/>
    </font>
    <font>
      <b/>
      <sz val="13"/>
      <color theme="0" tint="-4.9989318521683403E-2"/>
      <name val="Calibri"/>
      <family val="2"/>
      <scheme val="minor"/>
    </font>
    <font>
      <b/>
      <sz val="12"/>
      <color theme="0"/>
      <name val="Calibri"/>
      <family val="2"/>
      <scheme val="minor"/>
    </font>
    <font>
      <b/>
      <i/>
      <sz val="11"/>
      <color rgb="FFFF0000"/>
      <name val="Calibri"/>
      <family val="2"/>
      <scheme val="minor"/>
    </font>
    <font>
      <b/>
      <sz val="11"/>
      <color theme="0" tint="-0.34998626667073579"/>
      <name val="Calibri"/>
      <family val="2"/>
      <scheme val="minor"/>
    </font>
    <font>
      <b/>
      <sz val="16"/>
      <color rgb="FF00B0F0"/>
      <name val="Calibri"/>
      <family val="2"/>
      <scheme val="minor"/>
    </font>
    <font>
      <i/>
      <sz val="11"/>
      <color rgb="FFFF0000"/>
      <name val="Calibri"/>
      <family val="2"/>
      <scheme val="minor"/>
    </font>
    <font>
      <b/>
      <sz val="13"/>
      <color rgb="FFCE0000"/>
      <name val="Calibri"/>
      <family val="2"/>
      <scheme val="minor"/>
    </font>
    <font>
      <b/>
      <sz val="11"/>
      <color rgb="FFED7D31"/>
      <name val="Calibri"/>
      <family val="2"/>
      <scheme val="minor"/>
    </font>
    <font>
      <b/>
      <u/>
      <sz val="11"/>
      <color theme="1"/>
      <name val="Calibri"/>
      <family val="2"/>
      <scheme val="minor"/>
    </font>
    <font>
      <b/>
      <sz val="14"/>
      <color theme="4" tint="-0.499984740745262"/>
      <name val="Calibri"/>
      <family val="2"/>
      <scheme val="minor"/>
    </font>
    <font>
      <sz val="14"/>
      <color theme="4" tint="-0.249977111117893"/>
      <name val="Calibri"/>
      <family val="2"/>
      <scheme val="minor"/>
    </font>
    <font>
      <sz val="12"/>
      <color theme="1"/>
      <name val="Calibri"/>
      <family val="2"/>
      <scheme val="minor"/>
    </font>
  </fonts>
  <fills count="21">
    <fill>
      <patternFill patternType="none"/>
    </fill>
    <fill>
      <patternFill patternType="gray125"/>
    </fill>
    <fill>
      <patternFill patternType="solid">
        <fgColor rgb="FF649072"/>
        <bgColor indexed="64"/>
      </patternFill>
    </fill>
    <fill>
      <patternFill patternType="solid">
        <fgColor rgb="FFC00000"/>
        <bgColor indexed="64"/>
      </patternFill>
    </fill>
    <fill>
      <patternFill patternType="solid">
        <fgColor theme="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tint="-0.34998626667073579"/>
        <bgColor indexed="64"/>
      </patternFill>
    </fill>
    <fill>
      <patternFill patternType="solid">
        <fgColor theme="1"/>
        <bgColor indexed="64"/>
      </patternFill>
    </fill>
    <fill>
      <patternFill patternType="solid">
        <fgColor rgb="FF00B050"/>
        <bgColor indexed="64"/>
      </patternFill>
    </fill>
    <fill>
      <patternFill patternType="solid">
        <fgColor rgb="FFFFFF00"/>
        <bgColor indexed="64"/>
      </patternFill>
    </fill>
    <fill>
      <patternFill patternType="solid">
        <fgColor rgb="FFFF0000"/>
        <bgColor indexed="64"/>
      </patternFill>
    </fill>
    <fill>
      <patternFill patternType="solid">
        <fgColor rgb="FFFFFF97"/>
        <bgColor indexed="64"/>
      </patternFill>
    </fill>
    <fill>
      <patternFill patternType="solid">
        <fgColor rgb="FFD1FFC5"/>
        <bgColor indexed="64"/>
      </patternFill>
    </fill>
    <fill>
      <patternFill patternType="solid">
        <fgColor rgb="FFFFD5D5"/>
        <bgColor indexed="64"/>
      </patternFill>
    </fill>
    <fill>
      <patternFill patternType="solid">
        <fgColor theme="7"/>
        <bgColor indexed="64"/>
      </patternFill>
    </fill>
    <fill>
      <patternFill patternType="solid">
        <fgColor rgb="FF00B0F0"/>
        <bgColor indexed="64"/>
      </patternFill>
    </fill>
    <fill>
      <patternFill patternType="solid">
        <fgColor rgb="FFFFC000"/>
        <bgColor indexed="64"/>
      </patternFill>
    </fill>
    <fill>
      <patternFill patternType="solid">
        <fgColor rgb="FF00CC00"/>
        <bgColor indexed="64"/>
      </patternFill>
    </fill>
    <fill>
      <patternFill patternType="solid">
        <fgColor rgb="FFCE0000"/>
        <bgColor indexed="64"/>
      </patternFill>
    </fill>
    <fill>
      <patternFill patternType="solid">
        <fgColor rgb="FFED7D31"/>
        <bgColor indexed="64"/>
      </patternFill>
    </fill>
  </fills>
  <borders count="55">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ck">
        <color theme="0" tint="-0.14996795556505021"/>
      </left>
      <right style="medium">
        <color indexed="64"/>
      </right>
      <top/>
      <bottom/>
      <diagonal/>
    </border>
    <border>
      <left/>
      <right/>
      <top/>
      <bottom style="dotted">
        <color auto="1"/>
      </bottom>
      <diagonal/>
    </border>
    <border>
      <left style="thick">
        <color auto="1"/>
      </left>
      <right style="thick">
        <color auto="1"/>
      </right>
      <top style="thick">
        <color auto="1"/>
      </top>
      <bottom style="thick">
        <color auto="1"/>
      </bottom>
      <diagonal/>
    </border>
    <border>
      <left style="thick">
        <color theme="0"/>
      </left>
      <right/>
      <top style="thick">
        <color theme="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
      <left style="thick">
        <color theme="0"/>
      </left>
      <right style="thick">
        <color theme="0"/>
      </right>
      <top style="thick">
        <color theme="0"/>
      </top>
      <bottom/>
      <diagonal/>
    </border>
    <border>
      <left style="thick">
        <color theme="0"/>
      </left>
      <right style="thick">
        <color theme="0"/>
      </right>
      <top/>
      <bottom style="thick">
        <color theme="0"/>
      </bottom>
      <diagonal/>
    </border>
    <border>
      <left style="thick">
        <color theme="0"/>
      </left>
      <right/>
      <top style="thick">
        <color theme="0"/>
      </top>
      <bottom/>
      <diagonal/>
    </border>
    <border>
      <left/>
      <right/>
      <top style="thick">
        <color theme="0"/>
      </top>
      <bottom/>
      <diagonal/>
    </border>
    <border>
      <left/>
      <right style="thick">
        <color theme="0"/>
      </right>
      <top style="thick">
        <color theme="0"/>
      </top>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
      <left style="thick">
        <color theme="0"/>
      </left>
      <right/>
      <top style="thick">
        <color rgb="FFC00000"/>
      </top>
      <bottom style="thick">
        <color rgb="FFC00000"/>
      </bottom>
      <diagonal/>
    </border>
    <border>
      <left/>
      <right/>
      <top style="thick">
        <color rgb="FFC00000"/>
      </top>
      <bottom style="thick">
        <color rgb="FFC00000"/>
      </bottom>
      <diagonal/>
    </border>
    <border>
      <left/>
      <right style="thick">
        <color rgb="FFC00000"/>
      </right>
      <top style="thick">
        <color rgb="FFC00000"/>
      </top>
      <bottom style="thick">
        <color rgb="FFC00000"/>
      </bottom>
      <diagonal/>
    </border>
    <border>
      <left style="medium">
        <color theme="0" tint="-0.14996795556505021"/>
      </left>
      <right/>
      <top style="medium">
        <color theme="0" tint="-0.14996795556505021"/>
      </top>
      <bottom style="medium">
        <color theme="0" tint="-0.14996795556505021"/>
      </bottom>
      <diagonal/>
    </border>
    <border>
      <left/>
      <right style="medium">
        <color theme="0" tint="-0.14996795556505021"/>
      </right>
      <top style="medium">
        <color theme="0" tint="-0.14996795556505021"/>
      </top>
      <bottom style="medium">
        <color theme="0" tint="-0.14996795556505021"/>
      </bottom>
      <diagonal/>
    </border>
    <border>
      <left style="medium">
        <color theme="0" tint="-0.14993743705557422"/>
      </left>
      <right/>
      <top style="medium">
        <color theme="0" tint="-0.14996795556505021"/>
      </top>
      <bottom/>
      <diagonal/>
    </border>
    <border>
      <left/>
      <right style="medium">
        <color theme="0" tint="-0.14993743705557422"/>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style="medium">
        <color theme="0" tint="-0.14993743705557422"/>
      </left>
      <right/>
      <top/>
      <bottom style="thick">
        <color auto="1"/>
      </bottom>
      <diagonal/>
    </border>
    <border>
      <left style="thick">
        <color auto="1"/>
      </left>
      <right style="medium">
        <color theme="0" tint="-0.14993743705557422"/>
      </right>
      <top/>
      <bottom/>
      <diagonal/>
    </border>
    <border>
      <left style="medium">
        <color theme="0" tint="-0.14993743705557422"/>
      </left>
      <right/>
      <top/>
      <bottom style="medium">
        <color theme="0" tint="-0.14993743705557422"/>
      </bottom>
      <diagonal/>
    </border>
    <border>
      <left/>
      <right style="medium">
        <color theme="0" tint="-0.14993743705557422"/>
      </right>
      <top/>
      <bottom style="medium">
        <color theme="0" tint="-0.14993743705557422"/>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auto="1"/>
      </left>
      <right style="thin">
        <color auto="1"/>
      </right>
      <top style="medium">
        <color indexed="64"/>
      </top>
      <bottom/>
      <diagonal/>
    </border>
    <border>
      <left/>
      <right style="thin">
        <color indexed="64"/>
      </right>
      <top style="medium">
        <color indexed="64"/>
      </top>
      <bottom/>
      <diagonal/>
    </border>
    <border>
      <left/>
      <right/>
      <top style="medium">
        <color auto="1"/>
      </top>
      <bottom/>
      <diagonal/>
    </border>
    <border>
      <left style="thin">
        <color auto="1"/>
      </left>
      <right style="medium">
        <color auto="1"/>
      </right>
      <top style="medium">
        <color indexed="64"/>
      </top>
      <bottom/>
      <diagonal/>
    </border>
    <border>
      <left style="medium">
        <color rgb="FF00B0F0"/>
      </left>
      <right style="medium">
        <color rgb="FF00B0F0"/>
      </right>
      <top style="medium">
        <color rgb="FF00B0F0"/>
      </top>
      <bottom style="medium">
        <color rgb="FF00B0F0"/>
      </bottom>
      <diagonal/>
    </border>
  </borders>
  <cellStyleXfs count="6">
    <xf numFmtId="0" fontId="0"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17" fillId="0" borderId="0" applyNumberFormat="0" applyFill="0" applyBorder="0" applyAlignment="0" applyProtection="0"/>
    <xf numFmtId="164" fontId="5" fillId="0" borderId="0" applyFont="0" applyFill="0" applyBorder="0" applyAlignment="0" applyProtection="0"/>
  </cellStyleXfs>
  <cellXfs count="320">
    <xf numFmtId="0" fontId="0" fillId="0" borderId="0" xfId="0"/>
    <xf numFmtId="0" fontId="0" fillId="2" borderId="0" xfId="0" applyFill="1"/>
    <xf numFmtId="0" fontId="2" fillId="0" borderId="0" xfId="0" applyFont="1"/>
    <xf numFmtId="0" fontId="0" fillId="4" borderId="0" xfId="0" applyFill="1"/>
    <xf numFmtId="0" fontId="2" fillId="0" borderId="5" xfId="0" applyFont="1" applyBorder="1"/>
    <xf numFmtId="0" fontId="2" fillId="0" borderId="6" xfId="0" applyFont="1" applyBorder="1"/>
    <xf numFmtId="0" fontId="2" fillId="4" borderId="0" xfId="0" applyFont="1" applyFill="1"/>
    <xf numFmtId="0" fontId="0" fillId="4" borderId="6" xfId="0" applyFill="1" applyBorder="1"/>
    <xf numFmtId="0" fontId="0" fillId="4" borderId="5" xfId="0" applyFill="1" applyBorder="1"/>
    <xf numFmtId="0" fontId="2" fillId="4" borderId="5" xfId="0" applyFont="1" applyFill="1" applyBorder="1"/>
    <xf numFmtId="0" fontId="0" fillId="4" borderId="5" xfId="0" applyFill="1" applyBorder="1" applyAlignment="1">
      <alignment horizontal="left"/>
    </xf>
    <xf numFmtId="0" fontId="2" fillId="4" borderId="5" xfId="0" applyFont="1" applyFill="1" applyBorder="1" applyAlignment="1">
      <alignment horizontal="left" vertical="center"/>
    </xf>
    <xf numFmtId="0" fontId="1" fillId="4" borderId="0" xfId="0" applyFont="1" applyFill="1" applyAlignment="1">
      <alignment horizontal="center" vertical="center"/>
    </xf>
    <xf numFmtId="0" fontId="0" fillId="0" borderId="0" xfId="0" applyAlignment="1">
      <alignment vertical="center"/>
    </xf>
    <xf numFmtId="0" fontId="0" fillId="4" borderId="8" xfId="0" applyFill="1" applyBorder="1"/>
    <xf numFmtId="0" fontId="0" fillId="4" borderId="9" xfId="0" applyFill="1" applyBorder="1"/>
    <xf numFmtId="0" fontId="0" fillId="4" borderId="10" xfId="0" applyFill="1" applyBorder="1"/>
    <xf numFmtId="0" fontId="0" fillId="4" borderId="11" xfId="0" applyFill="1" applyBorder="1"/>
    <xf numFmtId="0" fontId="0" fillId="4" borderId="12" xfId="0" applyFill="1" applyBorder="1"/>
    <xf numFmtId="0" fontId="0" fillId="4" borderId="13" xfId="0" applyFill="1" applyBorder="1"/>
    <xf numFmtId="0" fontId="0" fillId="4" borderId="7" xfId="0" applyFill="1" applyBorder="1"/>
    <xf numFmtId="0" fontId="0" fillId="4" borderId="14" xfId="0" applyFill="1" applyBorder="1"/>
    <xf numFmtId="0" fontId="0" fillId="4" borderId="6" xfId="0" applyFill="1" applyBorder="1" applyAlignment="1">
      <alignment horizontal="left"/>
    </xf>
    <xf numFmtId="0" fontId="0" fillId="0" borderId="6" xfId="0" applyBorder="1"/>
    <xf numFmtId="0" fontId="3" fillId="4" borderId="0" xfId="0" applyFont="1" applyFill="1"/>
    <xf numFmtId="0" fontId="6" fillId="4" borderId="0" xfId="0" applyFont="1" applyFill="1" applyAlignment="1">
      <alignment wrapText="1"/>
    </xf>
    <xf numFmtId="0" fontId="6" fillId="4" borderId="12" xfId="0" applyFont="1" applyFill="1" applyBorder="1" applyAlignment="1">
      <alignment wrapText="1"/>
    </xf>
    <xf numFmtId="165" fontId="0" fillId="4" borderId="0" xfId="1" applyNumberFormat="1" applyFont="1" applyFill="1" applyBorder="1"/>
    <xf numFmtId="165" fontId="0" fillId="4" borderId="0" xfId="0" applyNumberFormat="1" applyFill="1"/>
    <xf numFmtId="0" fontId="2" fillId="4" borderId="11" xfId="0" applyFont="1" applyFill="1" applyBorder="1"/>
    <xf numFmtId="44" fontId="2" fillId="4" borderId="0" xfId="2" applyFont="1" applyFill="1" applyBorder="1"/>
    <xf numFmtId="0" fontId="0" fillId="4" borderId="0" xfId="0" quotePrefix="1" applyFill="1"/>
    <xf numFmtId="9" fontId="2" fillId="4" borderId="0" xfId="0" applyNumberFormat="1" applyFont="1" applyFill="1"/>
    <xf numFmtId="44" fontId="2" fillId="4" borderId="0" xfId="0" applyNumberFormat="1" applyFont="1" applyFill="1"/>
    <xf numFmtId="0" fontId="0" fillId="4" borderId="0" xfId="0" applyFill="1" applyAlignment="1">
      <alignment wrapText="1"/>
    </xf>
    <xf numFmtId="0" fontId="0" fillId="4" borderId="11" xfId="0" applyFill="1" applyBorder="1" applyAlignment="1">
      <alignment vertical="center"/>
    </xf>
    <xf numFmtId="0" fontId="0" fillId="4" borderId="0" xfId="0" applyFill="1" applyAlignment="1">
      <alignment vertical="center"/>
    </xf>
    <xf numFmtId="0" fontId="2" fillId="4" borderId="7" xfId="0" applyFont="1" applyFill="1" applyBorder="1"/>
    <xf numFmtId="0" fontId="2" fillId="4" borderId="7" xfId="0" applyFont="1" applyFill="1" applyBorder="1" applyAlignment="1">
      <alignment wrapText="1"/>
    </xf>
    <xf numFmtId="0" fontId="0" fillId="4" borderId="7" xfId="0" quotePrefix="1" applyFill="1" applyBorder="1"/>
    <xf numFmtId="44" fontId="2" fillId="4" borderId="7" xfId="2" applyFont="1" applyFill="1" applyBorder="1"/>
    <xf numFmtId="0" fontId="0" fillId="4" borderId="16" xfId="0" applyFill="1" applyBorder="1"/>
    <xf numFmtId="0" fontId="3" fillId="4" borderId="16" xfId="0" applyFont="1" applyFill="1" applyBorder="1"/>
    <xf numFmtId="0" fontId="7" fillId="4" borderId="0" xfId="0" applyFont="1" applyFill="1" applyAlignment="1">
      <alignment vertical="top" wrapText="1"/>
    </xf>
    <xf numFmtId="0" fontId="0" fillId="0" borderId="0" xfId="0" applyAlignment="1">
      <alignment vertical="center" wrapText="1"/>
    </xf>
    <xf numFmtId="0" fontId="0" fillId="4" borderId="12" xfId="0" applyFill="1" applyBorder="1" applyAlignment="1">
      <alignment vertical="center"/>
    </xf>
    <xf numFmtId="0" fontId="7" fillId="4" borderId="0" xfId="0" applyFont="1" applyFill="1"/>
    <xf numFmtId="49" fontId="7" fillId="4" borderId="0" xfId="0" applyNumberFormat="1" applyFont="1" applyFill="1" applyAlignment="1">
      <alignment horizontal="right"/>
    </xf>
    <xf numFmtId="49" fontId="7" fillId="0" borderId="0" xfId="0" applyNumberFormat="1" applyFont="1" applyAlignment="1">
      <alignment horizontal="right"/>
    </xf>
    <xf numFmtId="0" fontId="3" fillId="4" borderId="9" xfId="0" applyFont="1" applyFill="1" applyBorder="1" applyAlignment="1">
      <alignment horizontal="left" vertical="top" wrapText="1"/>
    </xf>
    <xf numFmtId="0" fontId="7" fillId="4" borderId="11" xfId="0" applyFont="1" applyFill="1" applyBorder="1"/>
    <xf numFmtId="166" fontId="10" fillId="4" borderId="0" xfId="0" applyNumberFormat="1" applyFont="1" applyFill="1" applyAlignment="1">
      <alignment horizontal="right"/>
    </xf>
    <xf numFmtId="166" fontId="7" fillId="4" borderId="0" xfId="0" applyNumberFormat="1" applyFont="1" applyFill="1" applyAlignment="1">
      <alignment horizontal="right"/>
    </xf>
    <xf numFmtId="49" fontId="7" fillId="4" borderId="12" xfId="0" applyNumberFormat="1" applyFont="1" applyFill="1" applyBorder="1" applyAlignment="1">
      <alignment horizontal="right"/>
    </xf>
    <xf numFmtId="0" fontId="0" fillId="7" borderId="0" xfId="0" applyFill="1"/>
    <xf numFmtId="9" fontId="0" fillId="6" borderId="0" xfId="0" applyNumberFormat="1" applyFill="1" applyProtection="1">
      <protection locked="0"/>
    </xf>
    <xf numFmtId="44" fontId="0" fillId="6" borderId="0" xfId="2" applyFont="1" applyFill="1" applyBorder="1" applyProtection="1">
      <protection locked="0"/>
    </xf>
    <xf numFmtId="44" fontId="0" fillId="6" borderId="7" xfId="2" applyFont="1" applyFill="1" applyBorder="1" applyProtection="1">
      <protection locked="0"/>
    </xf>
    <xf numFmtId="167" fontId="0" fillId="6" borderId="0" xfId="3" applyNumberFormat="1" applyFont="1" applyFill="1" applyBorder="1" applyProtection="1">
      <protection locked="0"/>
    </xf>
    <xf numFmtId="43" fontId="0" fillId="6" borderId="7" xfId="1" applyFont="1" applyFill="1" applyBorder="1" applyProtection="1">
      <protection locked="0"/>
    </xf>
    <xf numFmtId="0" fontId="0" fillId="4" borderId="0" xfId="0" applyFill="1" applyAlignment="1">
      <alignment horizontal="left"/>
    </xf>
    <xf numFmtId="0" fontId="0" fillId="0" borderId="0" xfId="0" applyAlignment="1">
      <alignment horizontal="left" vertical="top" wrapText="1"/>
    </xf>
    <xf numFmtId="0" fontId="0" fillId="0" borderId="0" xfId="0" applyAlignment="1">
      <alignment horizontal="left"/>
    </xf>
    <xf numFmtId="0" fontId="0" fillId="0" borderId="0" xfId="0" applyAlignment="1">
      <alignment horizontal="left" vertical="center"/>
    </xf>
    <xf numFmtId="0" fontId="2" fillId="0" borderId="0" xfId="0" applyFont="1" applyAlignment="1">
      <alignment horizontal="left" vertical="center"/>
    </xf>
    <xf numFmtId="0" fontId="13" fillId="0" borderId="0" xfId="0" applyFont="1" applyAlignment="1">
      <alignment horizontal="left" vertical="center"/>
    </xf>
    <xf numFmtId="0" fontId="0" fillId="0" borderId="0" xfId="0" quotePrefix="1" applyAlignment="1">
      <alignment horizontal="left" vertical="center"/>
    </xf>
    <xf numFmtId="0" fontId="2" fillId="0" borderId="0" xfId="0" applyFont="1" applyAlignment="1">
      <alignment horizontal="left" vertical="center" wrapText="1"/>
    </xf>
    <xf numFmtId="0" fontId="0" fillId="0" borderId="0" xfId="0" applyAlignment="1">
      <alignment horizontal="left" vertical="top"/>
    </xf>
    <xf numFmtId="0" fontId="4" fillId="2" borderId="0" xfId="0" applyFont="1" applyFill="1" applyAlignment="1">
      <alignment vertical="center" wrapText="1"/>
    </xf>
    <xf numFmtId="0" fontId="0" fillId="0" borderId="0" xfId="0" applyAlignment="1">
      <alignment horizontal="center" vertical="top" wrapText="1"/>
    </xf>
    <xf numFmtId="0" fontId="0" fillId="5" borderId="6" xfId="0" applyFill="1" applyBorder="1" applyAlignment="1">
      <alignment vertical="top" wrapText="1"/>
    </xf>
    <xf numFmtId="0" fontId="3" fillId="4" borderId="0" xfId="0" applyFont="1" applyFill="1" applyAlignment="1">
      <alignment vertical="center"/>
    </xf>
    <xf numFmtId="9" fontId="0" fillId="6" borderId="0" xfId="0" applyNumberFormat="1" applyFill="1" applyAlignment="1" applyProtection="1">
      <alignment vertical="center"/>
      <protection locked="0"/>
    </xf>
    <xf numFmtId="0" fontId="2" fillId="4" borderId="0" xfId="0" applyFont="1" applyFill="1" applyAlignment="1">
      <alignment horizontal="left" vertical="center" wrapText="1"/>
    </xf>
    <xf numFmtId="0" fontId="12" fillId="0" borderId="0" xfId="0" applyFont="1" applyAlignment="1">
      <alignment horizontal="left" vertical="center" wrapText="1"/>
    </xf>
    <xf numFmtId="0" fontId="0" fillId="4" borderId="0" xfId="0" applyFill="1" applyAlignment="1">
      <alignment vertical="center" wrapText="1"/>
    </xf>
    <xf numFmtId="0" fontId="4" fillId="2" borderId="8" xfId="0" applyFont="1" applyFill="1" applyBorder="1" applyAlignment="1">
      <alignment vertical="center"/>
    </xf>
    <xf numFmtId="0" fontId="4" fillId="2" borderId="9" xfId="0" applyFont="1" applyFill="1" applyBorder="1" applyAlignment="1">
      <alignment vertical="center"/>
    </xf>
    <xf numFmtId="0" fontId="4" fillId="2" borderId="10" xfId="0" applyFont="1" applyFill="1" applyBorder="1" applyAlignment="1">
      <alignment vertical="center"/>
    </xf>
    <xf numFmtId="0" fontId="0" fillId="4" borderId="12" xfId="0" applyFill="1" applyBorder="1" applyAlignment="1">
      <alignment vertical="center" wrapText="1"/>
    </xf>
    <xf numFmtId="0" fontId="3" fillId="4" borderId="7" xfId="0" applyFont="1" applyFill="1" applyBorder="1" applyAlignment="1">
      <alignment horizontal="left" vertical="top" wrapText="1"/>
    </xf>
    <xf numFmtId="0" fontId="0" fillId="16" borderId="0" xfId="0" applyFill="1"/>
    <xf numFmtId="168" fontId="0" fillId="4" borderId="0" xfId="0" applyNumberFormat="1" applyFill="1" applyAlignment="1">
      <alignment horizontal="left"/>
    </xf>
    <xf numFmtId="0" fontId="0" fillId="5" borderId="0" xfId="0" applyFill="1" applyAlignment="1">
      <alignment horizontal="left" vertical="center" wrapText="1"/>
    </xf>
    <xf numFmtId="0" fontId="0" fillId="15" borderId="0" xfId="0" applyFill="1" applyAlignment="1">
      <alignment vertical="center" wrapText="1"/>
    </xf>
    <xf numFmtId="0" fontId="0" fillId="15" borderId="0" xfId="0" applyFill="1"/>
    <xf numFmtId="0" fontId="0" fillId="4" borderId="0" xfId="0" applyFill="1" applyAlignment="1">
      <alignment vertical="top" wrapText="1"/>
    </xf>
    <xf numFmtId="0" fontId="1" fillId="3" borderId="15" xfId="0" applyFont="1" applyFill="1" applyBorder="1" applyAlignment="1">
      <alignment vertical="center"/>
    </xf>
    <xf numFmtId="0" fontId="1" fillId="3" borderId="15" xfId="0" applyFont="1" applyFill="1" applyBorder="1" applyAlignment="1">
      <alignment vertical="center" wrapText="1"/>
    </xf>
    <xf numFmtId="0" fontId="1" fillId="3" borderId="15" xfId="0" applyFont="1" applyFill="1" applyBorder="1" applyAlignment="1">
      <alignment horizontal="left" vertical="center" wrapText="1"/>
    </xf>
    <xf numFmtId="0" fontId="0" fillId="4" borderId="0" xfId="0" applyFill="1" applyAlignment="1">
      <alignment horizontal="center" vertical="center"/>
    </xf>
    <xf numFmtId="0" fontId="4" fillId="2" borderId="0" xfId="0" applyFont="1" applyFill="1" applyAlignment="1">
      <alignment vertical="center"/>
    </xf>
    <xf numFmtId="0" fontId="8" fillId="4" borderId="0" xfId="0" applyFont="1" applyFill="1" applyAlignment="1">
      <alignment horizontal="center" vertical="center"/>
    </xf>
    <xf numFmtId="0" fontId="0" fillId="8" borderId="17" xfId="0" applyFill="1" applyBorder="1" applyAlignment="1">
      <alignment horizontal="left" vertical="center"/>
    </xf>
    <xf numFmtId="0" fontId="0" fillId="9" borderId="17" xfId="0" applyFill="1" applyBorder="1" applyAlignment="1">
      <alignment horizontal="left" vertical="center"/>
    </xf>
    <xf numFmtId="0" fontId="0" fillId="10" borderId="17" xfId="0" applyFill="1" applyBorder="1" applyAlignment="1">
      <alignment horizontal="left" vertical="center"/>
    </xf>
    <xf numFmtId="0" fontId="0" fillId="11" borderId="17" xfId="0" applyFill="1" applyBorder="1" applyAlignment="1">
      <alignment horizontal="left" vertical="center"/>
    </xf>
    <xf numFmtId="0" fontId="20" fillId="4" borderId="0" xfId="0" applyFont="1" applyFill="1" applyAlignment="1">
      <alignment vertical="center"/>
    </xf>
    <xf numFmtId="0" fontId="0" fillId="0" borderId="38" xfId="0" applyBorder="1" applyAlignment="1">
      <alignment horizontal="left" vertical="center"/>
    </xf>
    <xf numFmtId="0" fontId="2" fillId="0" borderId="37" xfId="0" applyFont="1" applyBorder="1" applyAlignment="1">
      <alignment horizontal="left" vertical="center"/>
    </xf>
    <xf numFmtId="0" fontId="0" fillId="0" borderId="36" xfId="0" applyBorder="1" applyAlignment="1">
      <alignment horizontal="left" vertical="center"/>
    </xf>
    <xf numFmtId="0" fontId="0" fillId="0" borderId="37" xfId="0" applyBorder="1" applyAlignment="1">
      <alignment horizontal="left" vertical="center"/>
    </xf>
    <xf numFmtId="0" fontId="2" fillId="0" borderId="37" xfId="0" applyFont="1" applyBorder="1" applyAlignment="1">
      <alignment horizontal="left" vertical="center" wrapText="1"/>
    </xf>
    <xf numFmtId="0" fontId="0" fillId="0" borderId="37" xfId="0" applyBorder="1" applyAlignment="1">
      <alignment horizontal="left"/>
    </xf>
    <xf numFmtId="0" fontId="0" fillId="0" borderId="36" xfId="0" applyBorder="1"/>
    <xf numFmtId="0" fontId="23" fillId="4" borderId="0" xfId="0" applyFont="1" applyFill="1" applyAlignment="1">
      <alignment vertical="center"/>
    </xf>
    <xf numFmtId="0" fontId="30" fillId="4" borderId="0" xfId="0" applyFont="1" applyFill="1" applyAlignment="1">
      <alignment vertical="center"/>
    </xf>
    <xf numFmtId="0" fontId="8" fillId="18" borderId="15" xfId="0" applyFont="1" applyFill="1" applyBorder="1" applyAlignment="1">
      <alignment vertical="center"/>
    </xf>
    <xf numFmtId="0" fontId="8" fillId="18" borderId="15" xfId="0" applyFont="1" applyFill="1" applyBorder="1" applyAlignment="1">
      <alignment vertical="center" wrapText="1"/>
    </xf>
    <xf numFmtId="0" fontId="8" fillId="18" borderId="15" xfId="0" applyFont="1" applyFill="1" applyBorder="1" applyAlignment="1">
      <alignment wrapText="1"/>
    </xf>
    <xf numFmtId="0" fontId="8" fillId="17" borderId="15" xfId="0" applyFont="1" applyFill="1" applyBorder="1" applyAlignment="1">
      <alignment vertical="center"/>
    </xf>
    <xf numFmtId="0" fontId="8" fillId="17" borderId="15" xfId="0" applyFont="1" applyFill="1" applyBorder="1" applyAlignment="1">
      <alignment vertical="center" wrapText="1"/>
    </xf>
    <xf numFmtId="0" fontId="1" fillId="3" borderId="15" xfId="0" applyFont="1" applyFill="1" applyBorder="1" applyAlignment="1">
      <alignment wrapText="1"/>
    </xf>
    <xf numFmtId="0" fontId="0" fillId="7" borderId="0" xfId="0" applyFill="1" applyAlignment="1">
      <alignment vertical="center"/>
    </xf>
    <xf numFmtId="0" fontId="0" fillId="7" borderId="0" xfId="0" applyFill="1" applyAlignment="1">
      <alignment vertical="center" wrapText="1"/>
    </xf>
    <xf numFmtId="49" fontId="7" fillId="7" borderId="0" xfId="0" applyNumberFormat="1" applyFont="1" applyFill="1" applyAlignment="1">
      <alignment horizontal="right"/>
    </xf>
    <xf numFmtId="0" fontId="13" fillId="7" borderId="0" xfId="0" applyFont="1" applyFill="1" applyAlignment="1">
      <alignment horizontal="left" vertical="center"/>
    </xf>
    <xf numFmtId="0" fontId="0" fillId="7" borderId="0" xfId="0" applyFill="1" applyAlignment="1">
      <alignment horizontal="left" vertical="center"/>
    </xf>
    <xf numFmtId="0" fontId="0" fillId="7" borderId="0" xfId="0" applyFill="1" applyAlignment="1">
      <alignment horizontal="left" vertical="top"/>
    </xf>
    <xf numFmtId="0" fontId="0" fillId="7" borderId="0" xfId="0" applyFill="1" applyAlignment="1">
      <alignment horizontal="left"/>
    </xf>
    <xf numFmtId="0" fontId="0" fillId="7" borderId="0" xfId="0" quotePrefix="1" applyFill="1" applyAlignment="1">
      <alignment horizontal="left" vertical="center"/>
    </xf>
    <xf numFmtId="0" fontId="0" fillId="4" borderId="3" xfId="0" applyFill="1" applyBorder="1"/>
    <xf numFmtId="0" fontId="0" fillId="4" borderId="4" xfId="0" applyFill="1" applyBorder="1"/>
    <xf numFmtId="0" fontId="0" fillId="0" borderId="0" xfId="0" quotePrefix="1" applyAlignment="1">
      <alignment vertical="center"/>
    </xf>
    <xf numFmtId="165" fontId="0" fillId="4" borderId="0" xfId="1" applyNumberFormat="1" applyFont="1" applyFill="1" applyBorder="1" applyAlignment="1">
      <alignment vertical="center"/>
    </xf>
    <xf numFmtId="165" fontId="0" fillId="4" borderId="0" xfId="0" applyNumberFormat="1" applyFill="1" applyAlignment="1">
      <alignment vertical="center"/>
    </xf>
    <xf numFmtId="0" fontId="18" fillId="20" borderId="0" xfId="4" applyFont="1" applyFill="1" applyBorder="1" applyAlignment="1">
      <alignment horizontal="center" vertical="center"/>
    </xf>
    <xf numFmtId="0" fontId="31" fillId="20" borderId="0" xfId="4" applyFont="1" applyFill="1" applyBorder="1" applyAlignment="1">
      <alignment horizontal="center" vertical="center" wrapText="1"/>
    </xf>
    <xf numFmtId="0" fontId="2" fillId="4" borderId="12" xfId="0" applyFont="1" applyFill="1" applyBorder="1"/>
    <xf numFmtId="0" fontId="2" fillId="7" borderId="0" xfId="0" applyFont="1" applyFill="1"/>
    <xf numFmtId="0" fontId="2" fillId="4" borderId="0" xfId="0" applyFont="1" applyFill="1" applyAlignment="1">
      <alignment vertical="center"/>
    </xf>
    <xf numFmtId="0" fontId="2" fillId="4" borderId="11" xfId="0" applyFont="1" applyFill="1" applyBorder="1" applyAlignment="1">
      <alignment vertical="center"/>
    </xf>
    <xf numFmtId="0" fontId="2" fillId="4" borderId="12" xfId="0" applyFont="1" applyFill="1" applyBorder="1" applyAlignment="1">
      <alignment vertical="center"/>
    </xf>
    <xf numFmtId="0" fontId="2" fillId="7" borderId="0" xfId="0" applyFont="1" applyFill="1" applyAlignment="1">
      <alignment vertical="center"/>
    </xf>
    <xf numFmtId="0" fontId="2" fillId="0" borderId="0" xfId="0" applyFont="1" applyAlignment="1">
      <alignment vertical="center"/>
    </xf>
    <xf numFmtId="0" fontId="0" fillId="4" borderId="0" xfId="0" applyFill="1" applyAlignment="1">
      <alignment horizontal="left" vertical="top" wrapText="1"/>
    </xf>
    <xf numFmtId="0" fontId="0" fillId="5" borderId="0" xfId="0" applyFill="1" applyAlignment="1">
      <alignment vertical="center" wrapText="1"/>
    </xf>
    <xf numFmtId="165" fontId="5" fillId="4" borderId="0" xfId="1" applyNumberFormat="1" applyFont="1" applyFill="1" applyBorder="1" applyAlignment="1">
      <alignment vertical="center"/>
    </xf>
    <xf numFmtId="0" fontId="2" fillId="4" borderId="0" xfId="0" applyFont="1" applyFill="1" applyAlignment="1">
      <alignment wrapText="1"/>
    </xf>
    <xf numFmtId="9" fontId="0" fillId="6" borderId="0" xfId="3" applyFont="1" applyFill="1" applyBorder="1" applyAlignment="1" applyProtection="1">
      <alignment vertical="center"/>
      <protection locked="0"/>
    </xf>
    <xf numFmtId="0" fontId="1" fillId="4" borderId="51" xfId="0" applyFont="1" applyFill="1" applyBorder="1" applyAlignment="1">
      <alignment horizontal="center" vertical="center"/>
    </xf>
    <xf numFmtId="0" fontId="1" fillId="4" borderId="50" xfId="0" applyFont="1" applyFill="1" applyBorder="1" applyAlignment="1">
      <alignment horizontal="center" vertical="center"/>
    </xf>
    <xf numFmtId="0" fontId="0" fillId="4" borderId="0" xfId="0" applyFill="1" applyAlignment="1">
      <alignment vertical="top"/>
    </xf>
    <xf numFmtId="0" fontId="0" fillId="4" borderId="11" xfId="0" applyFill="1" applyBorder="1" applyAlignment="1">
      <alignment vertical="top"/>
    </xf>
    <xf numFmtId="49" fontId="0" fillId="4" borderId="12" xfId="0" applyNumberFormat="1" applyFill="1" applyBorder="1" applyAlignment="1">
      <alignment horizontal="right" vertical="top"/>
    </xf>
    <xf numFmtId="49" fontId="0" fillId="4" borderId="0" xfId="0" applyNumberFormat="1" applyFill="1" applyAlignment="1">
      <alignment horizontal="right" vertical="top"/>
    </xf>
    <xf numFmtId="49" fontId="0" fillId="7" borderId="0" xfId="0" applyNumberFormat="1" applyFill="1" applyAlignment="1">
      <alignment horizontal="right" vertical="top"/>
    </xf>
    <xf numFmtId="49" fontId="0" fillId="0" borderId="0" xfId="0" applyNumberFormat="1" applyAlignment="1">
      <alignment horizontal="right" vertical="top"/>
    </xf>
    <xf numFmtId="0" fontId="1" fillId="4" borderId="53" xfId="0" applyFont="1" applyFill="1" applyBorder="1" applyAlignment="1">
      <alignment horizontal="center" vertical="center"/>
    </xf>
    <xf numFmtId="0" fontId="3" fillId="4" borderId="0" xfId="0" applyFont="1" applyFill="1" applyAlignment="1">
      <alignment horizontal="left" vertical="top" wrapText="1"/>
    </xf>
    <xf numFmtId="3" fontId="0" fillId="6" borderId="0" xfId="1" applyNumberFormat="1" applyFont="1" applyFill="1" applyBorder="1" applyAlignment="1" applyProtection="1">
      <alignment vertical="center"/>
      <protection locked="0"/>
    </xf>
    <xf numFmtId="3" fontId="0" fillId="4" borderId="0" xfId="0" applyNumberFormat="1" applyFill="1"/>
    <xf numFmtId="3" fontId="0" fillId="4" borderId="0" xfId="0" applyNumberFormat="1" applyFill="1" applyAlignment="1">
      <alignment vertical="center"/>
    </xf>
    <xf numFmtId="3" fontId="5" fillId="4" borderId="0" xfId="1" applyNumberFormat="1" applyFont="1" applyFill="1" applyBorder="1" applyAlignment="1">
      <alignment vertical="center"/>
    </xf>
    <xf numFmtId="4" fontId="0" fillId="6" borderId="0" xfId="1" applyNumberFormat="1" applyFont="1" applyFill="1" applyBorder="1" applyAlignment="1" applyProtection="1">
      <alignment vertical="center"/>
      <protection locked="0"/>
    </xf>
    <xf numFmtId="0" fontId="32" fillId="4" borderId="0" xfId="0" applyFont="1" applyFill="1" applyAlignment="1">
      <alignment horizontal="left" vertical="center"/>
    </xf>
    <xf numFmtId="0" fontId="18" fillId="20" borderId="0" xfId="4" applyFont="1" applyFill="1" applyBorder="1" applyAlignment="1">
      <alignment horizontal="center" vertical="center" wrapText="1"/>
    </xf>
    <xf numFmtId="0" fontId="1" fillId="2" borderId="0" xfId="0" applyFont="1" applyFill="1" applyAlignment="1">
      <alignment vertical="center" wrapText="1"/>
    </xf>
    <xf numFmtId="0" fontId="2" fillId="4" borderId="8" xfId="0" applyFont="1" applyFill="1" applyBorder="1"/>
    <xf numFmtId="0" fontId="2" fillId="4" borderId="9" xfId="0" applyFont="1" applyFill="1" applyBorder="1" applyAlignment="1">
      <alignment wrapText="1"/>
    </xf>
    <xf numFmtId="0" fontId="2" fillId="4" borderId="10" xfId="0" applyFont="1" applyFill="1" applyBorder="1"/>
    <xf numFmtId="0" fontId="0" fillId="4" borderId="13" xfId="0" applyFill="1" applyBorder="1" applyAlignment="1">
      <alignment vertical="center"/>
    </xf>
    <xf numFmtId="0" fontId="1" fillId="2" borderId="7" xfId="0" applyFont="1" applyFill="1" applyBorder="1" applyAlignment="1">
      <alignment vertical="center" wrapText="1"/>
    </xf>
    <xf numFmtId="0" fontId="0" fillId="4" borderId="14" xfId="0" applyFill="1" applyBorder="1" applyAlignment="1">
      <alignment vertical="center"/>
    </xf>
    <xf numFmtId="0" fontId="0" fillId="4" borderId="10" xfId="0" applyFill="1" applyBorder="1" applyAlignment="1">
      <alignment horizontal="left" vertical="top" wrapText="1"/>
    </xf>
    <xf numFmtId="0" fontId="0" fillId="4" borderId="12" xfId="0" applyFill="1" applyBorder="1" applyAlignment="1">
      <alignment horizontal="left" vertical="top" wrapText="1"/>
    </xf>
    <xf numFmtId="0" fontId="0" fillId="4" borderId="14" xfId="0" applyFill="1" applyBorder="1" applyAlignment="1">
      <alignment horizontal="left" vertical="top" wrapText="1"/>
    </xf>
    <xf numFmtId="0" fontId="0" fillId="4" borderId="52" xfId="0" applyFill="1" applyBorder="1"/>
    <xf numFmtId="0" fontId="0" fillId="4" borderId="7" xfId="0" applyFill="1" applyBorder="1" applyAlignment="1">
      <alignment vertical="center"/>
    </xf>
    <xf numFmtId="0" fontId="33" fillId="7" borderId="0" xfId="0" applyFont="1" applyFill="1"/>
    <xf numFmtId="166" fontId="10" fillId="4" borderId="0" xfId="0" applyNumberFormat="1" applyFont="1" applyFill="1" applyAlignment="1">
      <alignment vertical="top"/>
    </xf>
    <xf numFmtId="1" fontId="10" fillId="4" borderId="0" xfId="0" applyNumberFormat="1" applyFont="1" applyFill="1" applyAlignment="1">
      <alignment vertical="top"/>
    </xf>
    <xf numFmtId="0" fontId="1" fillId="4" borderId="0" xfId="0" applyFont="1" applyFill="1" applyAlignment="1">
      <alignment vertical="top"/>
    </xf>
    <xf numFmtId="1" fontId="7" fillId="4" borderId="0" xfId="0" applyNumberFormat="1" applyFont="1" applyFill="1" applyAlignment="1">
      <alignment vertical="top"/>
    </xf>
    <xf numFmtId="0" fontId="14" fillId="2" borderId="0" xfId="0" applyFont="1" applyFill="1" applyAlignment="1">
      <alignment vertical="top" wrapText="1"/>
    </xf>
    <xf numFmtId="0" fontId="12" fillId="0" borderId="54" xfId="0" applyFont="1" applyBorder="1" applyAlignment="1">
      <alignment horizontal="left" vertical="center" wrapText="1"/>
    </xf>
    <xf numFmtId="0" fontId="35" fillId="4" borderId="0" xfId="0" applyFont="1" applyFill="1" applyAlignment="1">
      <alignment vertical="center"/>
    </xf>
    <xf numFmtId="44" fontId="0" fillId="6" borderId="0" xfId="2" quotePrefix="1" applyFont="1" applyFill="1" applyBorder="1" applyProtection="1">
      <protection locked="0"/>
    </xf>
    <xf numFmtId="0" fontId="0" fillId="4" borderId="0" xfId="0" applyFill="1" applyAlignment="1">
      <alignment horizontal="left" vertical="center" wrapText="1"/>
    </xf>
    <xf numFmtId="44" fontId="0" fillId="7" borderId="0" xfId="0" applyNumberFormat="1" applyFill="1"/>
    <xf numFmtId="0" fontId="33" fillId="4" borderId="0" xfId="0" applyFont="1" applyFill="1"/>
    <xf numFmtId="166" fontId="41" fillId="4" borderId="0" xfId="0" applyNumberFormat="1" applyFont="1" applyFill="1" applyAlignment="1">
      <alignment vertical="top"/>
    </xf>
    <xf numFmtId="0" fontId="0" fillId="4" borderId="7" xfId="0" applyFill="1" applyBorder="1" applyAlignment="1">
      <alignment horizontal="left" vertical="top" wrapText="1"/>
    </xf>
    <xf numFmtId="0" fontId="0" fillId="5" borderId="0" xfId="0" applyFill="1" applyAlignment="1">
      <alignment horizontal="left" vertical="top" wrapText="1"/>
    </xf>
    <xf numFmtId="0" fontId="0" fillId="5" borderId="0" xfId="0" applyFill="1" applyAlignment="1">
      <alignment horizontal="left" vertical="center" wrapText="1"/>
    </xf>
    <xf numFmtId="0" fontId="4" fillId="2" borderId="0" xfId="0" applyFont="1" applyFill="1" applyAlignment="1">
      <alignment horizontal="left" vertical="center"/>
    </xf>
    <xf numFmtId="0" fontId="0" fillId="15" borderId="0" xfId="0" applyFill="1" applyAlignment="1">
      <alignment horizontal="center"/>
    </xf>
    <xf numFmtId="9" fontId="6" fillId="17" borderId="0" xfId="0" applyNumberFormat="1" applyFont="1" applyFill="1" applyAlignment="1">
      <alignment horizontal="center"/>
    </xf>
    <xf numFmtId="0" fontId="6" fillId="17" borderId="0" xfId="0" applyFont="1" applyFill="1" applyAlignment="1">
      <alignment horizontal="center"/>
    </xf>
    <xf numFmtId="0" fontId="0" fillId="4" borderId="0" xfId="0" applyFill="1" applyAlignment="1">
      <alignment horizontal="left" wrapText="1"/>
    </xf>
    <xf numFmtId="0" fontId="0" fillId="4" borderId="0" xfId="0" applyFill="1" applyAlignment="1">
      <alignment horizontal="center" vertical="center"/>
    </xf>
    <xf numFmtId="0" fontId="0" fillId="0" borderId="0" xfId="0" applyAlignment="1">
      <alignment horizontal="center" vertical="center" wrapText="1"/>
    </xf>
    <xf numFmtId="0" fontId="0" fillId="4" borderId="0" xfId="0" applyFill="1" applyAlignment="1">
      <alignment horizontal="left" vertical="center" wrapText="1"/>
    </xf>
    <xf numFmtId="0" fontId="0" fillId="4" borderId="0" xfId="0" applyFill="1" applyAlignment="1">
      <alignment horizontal="center" vertical="center" wrapText="1"/>
    </xf>
    <xf numFmtId="0" fontId="2" fillId="4" borderId="7" xfId="0" applyFont="1" applyFill="1" applyBorder="1" applyAlignment="1">
      <alignment horizontal="left" wrapText="1"/>
    </xf>
    <xf numFmtId="0" fontId="0" fillId="5" borderId="0" xfId="0" applyFill="1" applyAlignment="1">
      <alignment horizontal="left" vertical="center"/>
    </xf>
    <xf numFmtId="0" fontId="20" fillId="18" borderId="18" xfId="4" quotePrefix="1" applyFont="1" applyFill="1" applyBorder="1" applyAlignment="1">
      <alignment horizontal="center" vertical="center"/>
    </xf>
    <xf numFmtId="0" fontId="20" fillId="18" borderId="19" xfId="4" quotePrefix="1" applyFont="1" applyFill="1" applyBorder="1" applyAlignment="1">
      <alignment horizontal="center" vertical="center"/>
    </xf>
    <xf numFmtId="0" fontId="20" fillId="18" borderId="20" xfId="4" quotePrefix="1" applyFont="1" applyFill="1" applyBorder="1" applyAlignment="1">
      <alignment horizontal="center" vertical="center"/>
    </xf>
    <xf numFmtId="0" fontId="18" fillId="19" borderId="18" xfId="4" applyFont="1" applyFill="1" applyBorder="1" applyAlignment="1">
      <alignment horizontal="center" vertical="center"/>
    </xf>
    <xf numFmtId="0" fontId="18" fillId="19" borderId="19" xfId="4" applyFont="1" applyFill="1" applyBorder="1" applyAlignment="1">
      <alignment horizontal="center" vertical="center"/>
    </xf>
    <xf numFmtId="0" fontId="18" fillId="19" borderId="20" xfId="4" applyFont="1" applyFill="1" applyBorder="1" applyAlignment="1">
      <alignment horizontal="center" vertical="center"/>
    </xf>
    <xf numFmtId="0" fontId="22" fillId="18" borderId="18" xfId="4" applyFont="1" applyFill="1" applyBorder="1" applyAlignment="1">
      <alignment horizontal="center" vertical="center"/>
    </xf>
    <xf numFmtId="0" fontId="21" fillId="18" borderId="19" xfId="4" applyFont="1" applyFill="1" applyBorder="1" applyAlignment="1">
      <alignment horizontal="center" vertical="center"/>
    </xf>
    <xf numFmtId="0" fontId="21" fillId="18" borderId="20" xfId="4" applyFont="1" applyFill="1" applyBorder="1" applyAlignment="1">
      <alignment horizontal="center" vertical="center"/>
    </xf>
    <xf numFmtId="0" fontId="9" fillId="4" borderId="0" xfId="0" applyFont="1" applyFill="1" applyAlignment="1">
      <alignment horizontal="left" wrapText="1"/>
    </xf>
    <xf numFmtId="0" fontId="37" fillId="20" borderId="0" xfId="4" applyFont="1" applyFill="1" applyBorder="1" applyAlignment="1">
      <alignment horizontal="center" vertical="center"/>
    </xf>
    <xf numFmtId="0" fontId="1" fillId="20" borderId="0" xfId="4" applyFont="1" applyFill="1" applyBorder="1" applyAlignment="1">
      <alignment horizontal="center" vertical="center" wrapText="1"/>
    </xf>
    <xf numFmtId="0" fontId="0" fillId="4" borderId="0" xfId="0" applyFill="1" applyAlignment="1">
      <alignment horizontal="left" vertical="top" wrapText="1"/>
    </xf>
    <xf numFmtId="0" fontId="18" fillId="3" borderId="0" xfId="0" applyFont="1" applyFill="1" applyAlignment="1">
      <alignment horizontal="center" vertical="center"/>
    </xf>
    <xf numFmtId="0" fontId="23" fillId="18" borderId="0" xfId="0" applyFont="1" applyFill="1" applyAlignment="1">
      <alignment horizontal="center" vertical="center"/>
    </xf>
    <xf numFmtId="0" fontId="20" fillId="17" borderId="0" xfId="0" applyFont="1" applyFill="1" applyAlignment="1">
      <alignment horizontal="center" vertical="center"/>
    </xf>
    <xf numFmtId="0" fontId="23" fillId="4" borderId="0" xfId="0" applyFont="1" applyFill="1" applyAlignment="1">
      <alignment horizontal="left" vertical="center" wrapText="1"/>
    </xf>
    <xf numFmtId="0" fontId="0" fillId="5" borderId="11" xfId="0" applyFill="1" applyBorder="1" applyAlignment="1">
      <alignment horizontal="left" vertical="top" wrapText="1"/>
    </xf>
    <xf numFmtId="0" fontId="20" fillId="17" borderId="18" xfId="4" quotePrefix="1" applyFont="1" applyFill="1" applyBorder="1" applyAlignment="1">
      <alignment horizontal="center" vertical="center"/>
    </xf>
    <xf numFmtId="0" fontId="20" fillId="17" borderId="19" xfId="4" quotePrefix="1" applyFont="1" applyFill="1" applyBorder="1" applyAlignment="1">
      <alignment horizontal="center" vertical="center"/>
    </xf>
    <xf numFmtId="0" fontId="20" fillId="17" borderId="20" xfId="4" quotePrefix="1" applyFont="1" applyFill="1" applyBorder="1" applyAlignment="1">
      <alignment horizontal="center" vertical="center"/>
    </xf>
    <xf numFmtId="0" fontId="20" fillId="4" borderId="29" xfId="0" applyFont="1" applyFill="1" applyBorder="1" applyAlignment="1">
      <alignment horizontal="center" vertical="center"/>
    </xf>
    <xf numFmtId="0" fontId="20" fillId="4" borderId="30" xfId="0" applyFont="1" applyFill="1" applyBorder="1" applyAlignment="1">
      <alignment horizontal="center" vertical="center"/>
    </xf>
    <xf numFmtId="0" fontId="20" fillId="4" borderId="31" xfId="0" applyFont="1" applyFill="1" applyBorder="1" applyAlignment="1">
      <alignment horizontal="center" vertical="center"/>
    </xf>
    <xf numFmtId="0" fontId="17" fillId="18" borderId="19" xfId="4" applyFill="1" applyBorder="1" applyAlignment="1">
      <alignment horizontal="center" vertical="center"/>
    </xf>
    <xf numFmtId="0" fontId="17" fillId="18" borderId="20" xfId="4" applyFill="1" applyBorder="1" applyAlignment="1">
      <alignment horizontal="center" vertical="center"/>
    </xf>
    <xf numFmtId="0" fontId="20" fillId="18" borderId="18" xfId="4" applyFont="1" applyFill="1" applyBorder="1" applyAlignment="1">
      <alignment horizontal="center" vertical="center"/>
    </xf>
    <xf numFmtId="0" fontId="20" fillId="18" borderId="19" xfId="4" applyFont="1" applyFill="1" applyBorder="1" applyAlignment="1">
      <alignment horizontal="center" vertical="center"/>
    </xf>
    <xf numFmtId="0" fontId="20" fillId="18" borderId="20" xfId="4" applyFont="1" applyFill="1" applyBorder="1" applyAlignment="1">
      <alignment horizontal="center" vertical="center"/>
    </xf>
    <xf numFmtId="0" fontId="20" fillId="17" borderId="18" xfId="4" applyFont="1" applyFill="1" applyBorder="1" applyAlignment="1">
      <alignment horizontal="center" vertical="center"/>
    </xf>
    <xf numFmtId="0" fontId="20" fillId="17" borderId="19" xfId="4" applyFont="1" applyFill="1" applyBorder="1" applyAlignment="1">
      <alignment horizontal="center" vertical="center"/>
    </xf>
    <xf numFmtId="0" fontId="20" fillId="17" borderId="20" xfId="4" applyFont="1" applyFill="1" applyBorder="1" applyAlignment="1">
      <alignment horizontal="center" vertical="center"/>
    </xf>
    <xf numFmtId="0" fontId="24" fillId="18" borderId="19" xfId="4" applyFont="1" applyFill="1" applyBorder="1" applyAlignment="1">
      <alignment horizontal="center" vertical="center"/>
    </xf>
    <xf numFmtId="0" fontId="24" fillId="18" borderId="20" xfId="4" applyFont="1" applyFill="1" applyBorder="1" applyAlignment="1">
      <alignment horizontal="center" vertical="center"/>
    </xf>
    <xf numFmtId="0" fontId="20" fillId="3" borderId="23" xfId="4" applyFont="1" applyFill="1" applyBorder="1" applyAlignment="1">
      <alignment horizontal="center" vertical="center"/>
    </xf>
    <xf numFmtId="0" fontId="20" fillId="3" borderId="24" xfId="4" applyFont="1" applyFill="1" applyBorder="1" applyAlignment="1">
      <alignment horizontal="center" vertical="center"/>
    </xf>
    <xf numFmtId="0" fontId="20" fillId="3" borderId="25" xfId="4" applyFont="1" applyFill="1" applyBorder="1" applyAlignment="1">
      <alignment horizontal="center" vertical="center"/>
    </xf>
    <xf numFmtId="0" fontId="20" fillId="3" borderId="26" xfId="4" applyFont="1" applyFill="1" applyBorder="1" applyAlignment="1">
      <alignment horizontal="center" vertical="center"/>
    </xf>
    <xf numFmtId="0" fontId="20" fillId="3" borderId="27" xfId="4" applyFont="1" applyFill="1" applyBorder="1" applyAlignment="1">
      <alignment horizontal="center" vertical="center"/>
    </xf>
    <xf numFmtId="0" fontId="20" fillId="3" borderId="28" xfId="4" applyFont="1" applyFill="1" applyBorder="1" applyAlignment="1">
      <alignment horizontal="center" vertical="center"/>
    </xf>
    <xf numFmtId="0" fontId="27" fillId="3" borderId="21" xfId="0" applyFont="1" applyFill="1" applyBorder="1" applyAlignment="1">
      <alignment horizontal="center" vertical="center"/>
    </xf>
    <xf numFmtId="0" fontId="27" fillId="3" borderId="22" xfId="0" applyFont="1" applyFill="1" applyBorder="1" applyAlignment="1">
      <alignment horizontal="center" vertical="center"/>
    </xf>
    <xf numFmtId="0" fontId="20" fillId="18" borderId="24" xfId="4" applyFont="1" applyFill="1" applyBorder="1" applyAlignment="1">
      <alignment horizontal="center" vertical="center"/>
    </xf>
    <xf numFmtId="0" fontId="20" fillId="18" borderId="25" xfId="4" applyFont="1" applyFill="1" applyBorder="1" applyAlignment="1">
      <alignment horizontal="center" vertical="center"/>
    </xf>
    <xf numFmtId="0" fontId="20" fillId="18" borderId="27" xfId="4" applyFont="1" applyFill="1" applyBorder="1" applyAlignment="1">
      <alignment horizontal="center" vertical="center"/>
    </xf>
    <xf numFmtId="0" fontId="20" fillId="18" borderId="28" xfId="4" applyFont="1" applyFill="1" applyBorder="1" applyAlignment="1">
      <alignment horizontal="center" vertical="center"/>
    </xf>
    <xf numFmtId="0" fontId="29" fillId="18" borderId="18" xfId="4" applyFont="1" applyFill="1" applyBorder="1" applyAlignment="1">
      <alignment horizontal="center" vertical="center"/>
    </xf>
    <xf numFmtId="0" fontId="28" fillId="18" borderId="19" xfId="4" applyFont="1" applyFill="1" applyBorder="1" applyAlignment="1">
      <alignment horizontal="center" vertical="center"/>
    </xf>
    <xf numFmtId="0" fontId="17" fillId="17" borderId="19" xfId="4" applyFill="1" applyBorder="1" applyAlignment="1">
      <alignment horizontal="center" vertical="center"/>
    </xf>
    <xf numFmtId="0" fontId="17" fillId="17" borderId="20" xfId="4" applyFill="1" applyBorder="1" applyAlignment="1">
      <alignment horizontal="center" vertical="center"/>
    </xf>
    <xf numFmtId="0" fontId="18" fillId="20" borderId="0" xfId="4" applyFont="1" applyFill="1" applyBorder="1" applyAlignment="1">
      <alignment horizontal="center" vertical="center" wrapText="1"/>
    </xf>
    <xf numFmtId="0" fontId="0" fillId="5" borderId="7" xfId="0" applyFill="1" applyBorder="1" applyAlignment="1">
      <alignment horizontal="left" vertical="center" wrapText="1"/>
    </xf>
    <xf numFmtId="0" fontId="1" fillId="2" borderId="0" xfId="0" applyFont="1" applyFill="1" applyAlignment="1">
      <alignment horizontal="left" vertical="center" wrapText="1"/>
    </xf>
    <xf numFmtId="0" fontId="2" fillId="4" borderId="0" xfId="0" applyFont="1" applyFill="1" applyAlignment="1">
      <alignment horizontal="left" wrapText="1"/>
    </xf>
    <xf numFmtId="0" fontId="0" fillId="5" borderId="0" xfId="0" applyFill="1" applyAlignment="1">
      <alignment vertical="center" wrapText="1"/>
    </xf>
    <xf numFmtId="0" fontId="2" fillId="4" borderId="0" xfId="0" quotePrefix="1" applyFont="1" applyFill="1" applyAlignment="1">
      <alignment horizontal="left" wrapText="1"/>
    </xf>
    <xf numFmtId="0" fontId="2" fillId="4" borderId="9" xfId="0" applyFont="1" applyFill="1" applyBorder="1" applyAlignment="1">
      <alignment wrapText="1"/>
    </xf>
    <xf numFmtId="0" fontId="4" fillId="2" borderId="0" xfId="0" applyFont="1" applyFill="1" applyAlignment="1">
      <alignment horizontal="left" vertical="center" wrapText="1"/>
    </xf>
    <xf numFmtId="169" fontId="0" fillId="5" borderId="0" xfId="0" applyNumberFormat="1" applyFill="1" applyAlignment="1">
      <alignment horizontal="left" vertical="center"/>
    </xf>
    <xf numFmtId="0" fontId="14" fillId="0" borderId="46" xfId="0" applyFont="1" applyBorder="1" applyAlignment="1">
      <alignment horizontal="center" vertical="center"/>
    </xf>
    <xf numFmtId="0" fontId="14" fillId="0" borderId="49" xfId="0" applyFont="1" applyBorder="1" applyAlignment="1">
      <alignment horizontal="center" vertical="center"/>
    </xf>
    <xf numFmtId="0" fontId="11" fillId="0" borderId="42" xfId="0" applyFont="1" applyBorder="1" applyAlignment="1">
      <alignment horizontal="center" vertical="top" wrapText="1"/>
    </xf>
    <xf numFmtId="0" fontId="11" fillId="0" borderId="43" xfId="0" applyFont="1" applyBorder="1" applyAlignment="1">
      <alignment horizontal="center" vertical="top" wrapText="1"/>
    </xf>
    <xf numFmtId="0" fontId="11" fillId="0" borderId="44" xfId="0" applyFont="1" applyBorder="1" applyAlignment="1">
      <alignment horizontal="center" vertical="top" wrapText="1"/>
    </xf>
    <xf numFmtId="0" fontId="0" fillId="13" borderId="39" xfId="0" quotePrefix="1" applyFill="1" applyBorder="1" applyAlignment="1">
      <alignment horizontal="left" vertical="center" wrapText="1"/>
    </xf>
    <xf numFmtId="0" fontId="0" fillId="13" borderId="39" xfId="0" applyFill="1" applyBorder="1" applyAlignment="1">
      <alignment horizontal="left" vertical="center" wrapText="1"/>
    </xf>
    <xf numFmtId="0" fontId="0" fillId="12" borderId="39" xfId="0" applyFill="1" applyBorder="1" applyAlignment="1">
      <alignment horizontal="left" vertical="center" wrapText="1"/>
    </xf>
    <xf numFmtId="0" fontId="14" fillId="20" borderId="32" xfId="4" quotePrefix="1" applyFont="1" applyFill="1" applyBorder="1" applyAlignment="1">
      <alignment horizontal="center" vertical="center"/>
    </xf>
    <xf numFmtId="0" fontId="14" fillId="20" borderId="33" xfId="4" applyFont="1" applyFill="1" applyBorder="1" applyAlignment="1">
      <alignment horizontal="center" vertical="center"/>
    </xf>
    <xf numFmtId="0" fontId="0" fillId="0" borderId="34" xfId="0" applyBorder="1" applyAlignment="1">
      <alignment horizontal="left" vertical="center"/>
    </xf>
    <xf numFmtId="0" fontId="0" fillId="0" borderId="35" xfId="0" applyBorder="1" applyAlignment="1">
      <alignment horizontal="left" vertical="center"/>
    </xf>
    <xf numFmtId="0" fontId="0" fillId="0" borderId="36" xfId="0" applyBorder="1" applyAlignment="1">
      <alignment horizontal="left" vertical="center" wrapText="1"/>
    </xf>
    <xf numFmtId="0" fontId="0" fillId="0" borderId="37" xfId="0" applyBorder="1" applyAlignment="1">
      <alignment horizontal="left" vertical="center" wrapText="1"/>
    </xf>
    <xf numFmtId="0" fontId="14" fillId="0" borderId="48" xfId="0" applyFont="1" applyBorder="1" applyAlignment="1">
      <alignment horizontal="center" vertical="center"/>
    </xf>
    <xf numFmtId="0" fontId="0" fillId="0" borderId="36" xfId="0" applyBorder="1" applyAlignment="1">
      <alignment horizontal="left" vertical="top" wrapText="1"/>
    </xf>
    <xf numFmtId="0" fontId="0" fillId="0" borderId="37" xfId="0" applyBorder="1" applyAlignment="1">
      <alignment horizontal="left" vertical="top" wrapText="1"/>
    </xf>
    <xf numFmtId="0" fontId="0" fillId="0" borderId="40" xfId="0" applyBorder="1" applyAlignment="1">
      <alignment horizontal="left" vertical="center" wrapText="1"/>
    </xf>
    <xf numFmtId="0" fontId="2" fillId="0" borderId="41" xfId="0" applyFont="1" applyBorder="1" applyAlignment="1">
      <alignment horizontal="left" vertical="center" wrapText="1"/>
    </xf>
    <xf numFmtId="0" fontId="0" fillId="14" borderId="39" xfId="0" applyFill="1" applyBorder="1" applyAlignment="1">
      <alignment horizontal="left" vertical="center" wrapText="1"/>
    </xf>
    <xf numFmtId="0" fontId="0" fillId="0" borderId="40" xfId="0" applyBorder="1" applyAlignment="1">
      <alignment horizontal="left" vertical="top" wrapText="1"/>
    </xf>
    <xf numFmtId="0" fontId="0" fillId="0" borderId="41" xfId="0" applyBorder="1" applyAlignment="1">
      <alignment horizontal="left" vertical="top" wrapText="1"/>
    </xf>
    <xf numFmtId="0" fontId="0" fillId="0" borderId="34" xfId="0" quotePrefix="1" applyBorder="1" applyAlignment="1">
      <alignment horizontal="left" vertical="center"/>
    </xf>
    <xf numFmtId="0" fontId="0" fillId="0" borderId="35" xfId="0" quotePrefix="1" applyBorder="1" applyAlignment="1">
      <alignment horizontal="left" vertical="center"/>
    </xf>
    <xf numFmtId="0" fontId="0" fillId="0" borderId="36" xfId="0" quotePrefix="1" applyBorder="1" applyAlignment="1">
      <alignment horizontal="center" vertical="center"/>
    </xf>
    <xf numFmtId="0" fontId="0" fillId="0" borderId="37" xfId="0" quotePrefix="1" applyBorder="1" applyAlignment="1">
      <alignment horizontal="center" vertical="center"/>
    </xf>
    <xf numFmtId="0" fontId="0" fillId="0" borderId="34" xfId="0" applyBorder="1" applyAlignment="1">
      <alignment horizontal="left"/>
    </xf>
    <xf numFmtId="0" fontId="0" fillId="0" borderId="35" xfId="0" applyBorder="1" applyAlignment="1">
      <alignment horizontal="left"/>
    </xf>
    <xf numFmtId="0" fontId="0" fillId="0" borderId="36" xfId="0" applyBorder="1" applyAlignment="1">
      <alignment horizontal="left" wrapText="1"/>
    </xf>
    <xf numFmtId="0" fontId="0" fillId="0" borderId="37" xfId="0" applyBorder="1" applyAlignment="1">
      <alignment horizontal="left" wrapText="1"/>
    </xf>
    <xf numFmtId="0" fontId="12" fillId="0" borderId="0" xfId="0" applyFont="1" applyAlignment="1">
      <alignment horizontal="center" vertical="center"/>
    </xf>
    <xf numFmtId="0" fontId="14" fillId="16" borderId="46" xfId="0" applyFont="1" applyFill="1" applyBorder="1" applyAlignment="1">
      <alignment horizontal="center" vertical="center"/>
    </xf>
    <xf numFmtId="0" fontId="14" fillId="20" borderId="32" xfId="4" applyFont="1" applyFill="1" applyBorder="1" applyAlignment="1">
      <alignment horizontal="center" vertical="center"/>
    </xf>
    <xf numFmtId="0" fontId="30" fillId="20" borderId="32" xfId="4" applyFont="1" applyFill="1" applyBorder="1" applyAlignment="1">
      <alignment horizontal="center" vertical="center" wrapText="1"/>
    </xf>
    <xf numFmtId="0" fontId="30" fillId="20" borderId="33" xfId="4" applyFont="1" applyFill="1" applyBorder="1" applyAlignment="1">
      <alignment horizontal="center" vertical="center" wrapText="1"/>
    </xf>
    <xf numFmtId="0" fontId="0" fillId="0" borderId="41" xfId="0" applyBorder="1" applyAlignment="1">
      <alignment horizontal="left" vertical="center" wrapText="1"/>
    </xf>
    <xf numFmtId="0" fontId="18" fillId="20" borderId="32" xfId="4" applyFont="1" applyFill="1" applyBorder="1" applyAlignment="1">
      <alignment horizontal="center" vertical="center"/>
    </xf>
    <xf numFmtId="0" fontId="18" fillId="20" borderId="33" xfId="4" applyFont="1" applyFill="1" applyBorder="1" applyAlignment="1">
      <alignment horizontal="center" vertical="center"/>
    </xf>
    <xf numFmtId="0" fontId="14" fillId="0" borderId="45" xfId="0" applyFont="1" applyBorder="1" applyAlignment="1">
      <alignment horizontal="center" vertical="center"/>
    </xf>
    <xf numFmtId="0" fontId="14" fillId="0" borderId="47" xfId="0" applyFont="1" applyBorder="1" applyAlignment="1">
      <alignment horizontal="center" vertical="center"/>
    </xf>
    <xf numFmtId="0" fontId="11" fillId="0" borderId="48" xfId="0" applyFont="1" applyBorder="1" applyAlignment="1">
      <alignment horizontal="center" vertical="center"/>
    </xf>
    <xf numFmtId="0" fontId="11" fillId="16" borderId="42" xfId="0" applyFont="1" applyFill="1" applyBorder="1" applyAlignment="1">
      <alignment horizontal="center" vertical="top" wrapText="1"/>
    </xf>
    <xf numFmtId="0" fontId="11" fillId="16" borderId="43" xfId="0" applyFont="1" applyFill="1" applyBorder="1" applyAlignment="1">
      <alignment horizontal="center" vertical="top" wrapText="1"/>
    </xf>
    <xf numFmtId="0" fontId="11" fillId="16" borderId="44" xfId="0" applyFont="1" applyFill="1" applyBorder="1" applyAlignment="1">
      <alignment horizontal="center" vertical="top" wrapText="1"/>
    </xf>
    <xf numFmtId="0" fontId="11" fillId="16" borderId="47" xfId="0" applyFont="1" applyFill="1" applyBorder="1" applyAlignment="1">
      <alignment horizontal="center" vertical="top" wrapText="1"/>
    </xf>
    <xf numFmtId="0" fontId="11" fillId="16" borderId="48" xfId="0" applyFont="1" applyFill="1" applyBorder="1" applyAlignment="1">
      <alignment horizontal="center" vertical="top" wrapText="1"/>
    </xf>
    <xf numFmtId="0" fontId="11" fillId="16" borderId="49" xfId="0" applyFont="1" applyFill="1" applyBorder="1" applyAlignment="1">
      <alignment horizontal="center" vertical="top" wrapText="1"/>
    </xf>
    <xf numFmtId="0" fontId="11" fillId="0" borderId="47" xfId="0" applyFont="1" applyBorder="1" applyAlignment="1">
      <alignment horizontal="center" vertical="top" wrapText="1"/>
    </xf>
    <xf numFmtId="0" fontId="11" fillId="0" borderId="48" xfId="0" applyFont="1" applyBorder="1" applyAlignment="1">
      <alignment horizontal="center" vertical="top" wrapText="1"/>
    </xf>
    <xf numFmtId="0" fontId="11" fillId="0" borderId="49" xfId="0" applyFont="1" applyBorder="1" applyAlignment="1">
      <alignment horizontal="center" vertical="top" wrapText="1"/>
    </xf>
    <xf numFmtId="0" fontId="14" fillId="16" borderId="45" xfId="0" applyFont="1" applyFill="1" applyBorder="1" applyAlignment="1">
      <alignment horizontal="center" vertical="center"/>
    </xf>
    <xf numFmtId="0" fontId="2" fillId="0" borderId="5" xfId="0" applyFont="1" applyBorder="1" applyAlignment="1">
      <alignment horizontal="left" vertical="top"/>
    </xf>
    <xf numFmtId="0" fontId="2" fillId="0" borderId="6" xfId="0" applyFont="1" applyBorder="1" applyAlignment="1">
      <alignment horizontal="left" vertical="top"/>
    </xf>
    <xf numFmtId="0" fontId="1" fillId="2" borderId="1" xfId="0" applyFont="1" applyFill="1" applyBorder="1" applyAlignment="1">
      <alignment horizontal="left"/>
    </xf>
    <xf numFmtId="0" fontId="1" fillId="2" borderId="2" xfId="0" applyFont="1" applyFill="1" applyBorder="1" applyAlignment="1">
      <alignment horizontal="left"/>
    </xf>
    <xf numFmtId="0" fontId="0" fillId="5" borderId="5" xfId="0" applyFill="1" applyBorder="1" applyAlignment="1">
      <alignment horizontal="left" vertical="top" wrapText="1"/>
    </xf>
    <xf numFmtId="0" fontId="0" fillId="5" borderId="6" xfId="0" applyFill="1" applyBorder="1" applyAlignment="1">
      <alignment horizontal="left" vertical="top" wrapText="1"/>
    </xf>
    <xf numFmtId="0" fontId="2" fillId="0" borderId="5" xfId="0" applyFont="1" applyBorder="1" applyAlignment="1">
      <alignment horizontal="left"/>
    </xf>
    <xf numFmtId="0" fontId="2" fillId="0" borderId="6" xfId="0" applyFont="1" applyBorder="1" applyAlignment="1">
      <alignment horizontal="left"/>
    </xf>
    <xf numFmtId="0" fontId="0" fillId="5" borderId="3" xfId="0" applyFill="1" applyBorder="1" applyAlignment="1">
      <alignment horizontal="left" vertical="top" wrapText="1"/>
    </xf>
    <xf numFmtId="0" fontId="0" fillId="5" borderId="4" xfId="0" applyFill="1" applyBorder="1" applyAlignment="1">
      <alignment horizontal="left" vertical="top" wrapText="1"/>
    </xf>
    <xf numFmtId="0" fontId="0" fillId="5" borderId="5" xfId="0" applyFill="1" applyBorder="1" applyAlignment="1">
      <alignment vertical="top" wrapText="1"/>
    </xf>
    <xf numFmtId="0" fontId="0" fillId="5" borderId="6" xfId="0" applyFill="1" applyBorder="1" applyAlignment="1">
      <alignment vertical="top" wrapText="1"/>
    </xf>
    <xf numFmtId="0" fontId="0" fillId="0" borderId="0" xfId="0" applyAlignment="1">
      <alignment horizontal="center"/>
    </xf>
  </cellXfs>
  <cellStyles count="6">
    <cellStyle name="Comma" xfId="1" builtinId="3"/>
    <cellStyle name="Currency" xfId="2" builtinId="4"/>
    <cellStyle name="Hyperlink" xfId="4" builtinId="8"/>
    <cellStyle name="Komma 2" xfId="5" xr:uid="{00000000-0005-0000-0000-000030000000}"/>
    <cellStyle name="Normal" xfId="0" builtinId="0"/>
    <cellStyle name="Percent" xfId="3" builtinId="5"/>
  </cellStyles>
  <dxfs count="48">
    <dxf>
      <font>
        <color rgb="FF00B0F0"/>
      </font>
      <fill>
        <patternFill>
          <bgColor rgb="FF00B0F0"/>
        </patternFill>
      </fill>
    </dxf>
    <dxf>
      <font>
        <color rgb="FF00B0F0"/>
      </font>
      <fill>
        <patternFill>
          <bgColor rgb="FF00B0F0"/>
        </patternFill>
      </fill>
    </dxf>
    <dxf>
      <font>
        <color rgb="FF00B0F0"/>
      </font>
      <fill>
        <patternFill>
          <bgColor rgb="FF00B0F0"/>
        </patternFill>
      </fill>
    </dxf>
    <dxf>
      <font>
        <color rgb="FF00B0F0"/>
      </font>
      <fill>
        <patternFill>
          <bgColor rgb="FF00B0F0"/>
        </patternFill>
      </fill>
    </dxf>
    <dxf>
      <font>
        <color rgb="FF00B0F0"/>
      </font>
      <fill>
        <patternFill>
          <bgColor rgb="FF00B0F0"/>
        </patternFill>
      </fill>
    </dxf>
    <dxf>
      <font>
        <color rgb="FF00B0F0"/>
      </font>
      <fill>
        <patternFill>
          <bgColor rgb="FF00B0F0"/>
        </patternFill>
      </fill>
    </dxf>
    <dxf>
      <font>
        <color rgb="FF00B0F0"/>
      </font>
      <fill>
        <patternFill>
          <bgColor rgb="FF00B0F0"/>
        </patternFill>
      </fill>
    </dxf>
    <dxf>
      <font>
        <color rgb="FF00B0F0"/>
      </font>
      <fill>
        <patternFill>
          <bgColor rgb="FF00B0F0"/>
        </patternFill>
      </fill>
    </dxf>
    <dxf>
      <font>
        <color rgb="FF00B0F0"/>
      </font>
      <fill>
        <patternFill>
          <bgColor rgb="FF00B0F0"/>
        </patternFill>
      </fill>
    </dxf>
    <dxf>
      <font>
        <color rgb="FF00B0F0"/>
      </font>
      <fill>
        <patternFill>
          <bgColor rgb="FF00B0F0"/>
        </patternFill>
      </fill>
    </dxf>
    <dxf>
      <font>
        <color rgb="FF00B0F0"/>
      </font>
      <fill>
        <patternFill>
          <bgColor rgb="FF00B0F0"/>
        </patternFill>
      </fill>
    </dxf>
    <dxf>
      <font>
        <color rgb="FF00B0F0"/>
      </font>
      <fill>
        <patternFill>
          <bgColor rgb="FF00B0F0"/>
        </patternFill>
      </fill>
    </dxf>
    <dxf>
      <font>
        <color rgb="FF00B0F0"/>
      </font>
      <fill>
        <patternFill>
          <bgColor rgb="FF00B0F0"/>
        </patternFill>
      </fill>
    </dxf>
    <dxf>
      <font>
        <color rgb="FF00B0F0"/>
      </font>
      <fill>
        <patternFill>
          <bgColor rgb="FF00B0F0"/>
        </patternFill>
      </fill>
    </dxf>
    <dxf>
      <font>
        <color rgb="FF00B0F0"/>
      </font>
      <fill>
        <patternFill>
          <bgColor rgb="FF00B0F0"/>
        </patternFill>
      </fill>
    </dxf>
    <dxf>
      <font>
        <color rgb="FF00B0F0"/>
      </font>
      <fill>
        <patternFill>
          <bgColor rgb="FF00B0F0"/>
        </patternFill>
      </fill>
    </dxf>
    <dxf>
      <font>
        <color rgb="FF00B0F0"/>
      </font>
      <fill>
        <patternFill>
          <bgColor rgb="FF00B0F0"/>
        </patternFill>
      </fill>
    </dxf>
    <dxf>
      <font>
        <color rgb="FF00B0F0"/>
      </font>
      <fill>
        <patternFill>
          <bgColor rgb="FF00B0F0"/>
        </patternFill>
      </fill>
    </dxf>
    <dxf>
      <font>
        <color rgb="FF00B0F0"/>
      </font>
      <fill>
        <patternFill>
          <bgColor rgb="FF00B0F0"/>
        </patternFill>
      </fill>
    </dxf>
    <dxf>
      <font>
        <color rgb="FF00B0F0"/>
      </font>
      <fill>
        <patternFill>
          <bgColor rgb="FF00B0F0"/>
        </patternFill>
      </fill>
    </dxf>
    <dxf>
      <font>
        <color rgb="FF00B0F0"/>
      </font>
      <fill>
        <patternFill>
          <bgColor rgb="FF00B0F0"/>
        </patternFill>
      </fill>
    </dxf>
    <dxf>
      <font>
        <color rgb="FF00B0F0"/>
      </font>
      <fill>
        <patternFill>
          <bgColor rgb="FF00B0F0"/>
        </patternFill>
      </fill>
    </dxf>
    <dxf>
      <font>
        <color rgb="FF00B0F0"/>
      </font>
      <fill>
        <patternFill>
          <bgColor rgb="FF00B0F0"/>
        </patternFill>
      </fill>
    </dxf>
    <dxf>
      <font>
        <color rgb="FF00B0F0"/>
      </font>
      <fill>
        <patternFill>
          <bgColor rgb="FF00B0F0"/>
        </patternFill>
      </fill>
    </dxf>
    <dxf>
      <font>
        <color rgb="FF00B0F0"/>
      </font>
      <fill>
        <patternFill>
          <fgColor theme="7" tint="0.59996337778862885"/>
          <bgColor rgb="FF00B0F0"/>
        </patternFill>
      </fill>
    </dxf>
    <dxf>
      <font>
        <color rgb="FF00B0F0"/>
      </font>
      <fill>
        <patternFill>
          <fgColor theme="7" tint="0.59996337778862885"/>
          <bgColor rgb="FF00B0F0"/>
        </patternFill>
      </fill>
    </dxf>
    <dxf>
      <font>
        <color rgb="FF00B0F0"/>
      </font>
      <fill>
        <patternFill>
          <bgColor rgb="FF00B0F0"/>
        </patternFill>
      </fill>
    </dxf>
    <dxf>
      <font>
        <color rgb="FF00B0F0"/>
      </font>
      <fill>
        <patternFill>
          <bgColor rgb="FF00B0F0"/>
        </patternFill>
      </fill>
    </dxf>
    <dxf>
      <font>
        <color rgb="FF00B0F0"/>
      </font>
      <fill>
        <patternFill>
          <fgColor theme="7" tint="0.59996337778862885"/>
          <bgColor rgb="FF00B0F0"/>
        </patternFill>
      </fill>
    </dxf>
    <dxf>
      <font>
        <color rgb="FF00B0F0"/>
      </font>
      <fill>
        <patternFill>
          <fgColor theme="7" tint="0.59996337778862885"/>
          <bgColor rgb="FF00B0F0"/>
        </patternFill>
      </fill>
    </dxf>
    <dxf>
      <font>
        <color rgb="FF00B0F0"/>
      </font>
      <fill>
        <patternFill>
          <bgColor rgb="FF00B0F0"/>
        </patternFill>
      </fill>
    </dxf>
    <dxf>
      <font>
        <color rgb="FF00B0F0"/>
      </font>
      <fill>
        <patternFill>
          <bgColor rgb="FF00B0F0"/>
        </patternFill>
      </fill>
    </dxf>
    <dxf>
      <font>
        <color rgb="FF00B0F0"/>
      </font>
      <fill>
        <patternFill>
          <bgColor rgb="FF00B0F0"/>
        </patternFill>
      </fill>
    </dxf>
    <dxf>
      <font>
        <color rgb="FF00B0F0"/>
      </font>
      <fill>
        <patternFill>
          <bgColor rgb="FF00B0F0"/>
        </patternFill>
      </fill>
    </dxf>
    <dxf>
      <font>
        <color rgb="FF00B0F0"/>
      </font>
      <fill>
        <patternFill>
          <bgColor rgb="FF00B0F0"/>
        </patternFill>
      </fill>
    </dxf>
    <dxf>
      <font>
        <color rgb="FF00B0F0"/>
      </font>
      <fill>
        <patternFill>
          <bgColor rgb="FF00B0F0"/>
        </patternFill>
      </fill>
    </dxf>
    <dxf>
      <fill>
        <patternFill>
          <bgColor rgb="FFFFFF00"/>
        </patternFill>
      </fill>
    </dxf>
    <dxf>
      <fill>
        <patternFill>
          <bgColor rgb="FF00B050"/>
        </patternFill>
      </fill>
    </dxf>
    <dxf>
      <fill>
        <patternFill>
          <bgColor rgb="FFFF0000"/>
        </patternFill>
      </fill>
    </dxf>
    <dxf>
      <font>
        <b/>
        <i val="0"/>
        <color rgb="FFFF0000"/>
      </font>
    </dxf>
    <dxf>
      <font>
        <color rgb="FFFF0000"/>
      </font>
    </dxf>
    <dxf>
      <fill>
        <patternFill>
          <bgColor theme="4" tint="-0.499984740745262"/>
        </patternFill>
      </fill>
    </dxf>
    <dxf>
      <fill>
        <patternFill>
          <bgColor theme="4" tint="0.39994506668294322"/>
        </patternFill>
      </fill>
    </dxf>
    <dxf>
      <fill>
        <patternFill>
          <bgColor theme="4" tint="0.79998168889431442"/>
        </patternFill>
      </fill>
    </dxf>
    <dxf>
      <fill>
        <patternFill>
          <bgColor rgb="FF00B050"/>
        </patternFill>
      </fill>
    </dxf>
    <dxf>
      <fill>
        <patternFill>
          <bgColor rgb="FFFF0000"/>
        </patternFill>
      </fill>
    </dxf>
    <dxf>
      <fill>
        <patternFill>
          <bgColor rgb="FFFFFF00"/>
        </patternFill>
      </fill>
    </dxf>
    <dxf>
      <fill>
        <patternFill>
          <bgColor theme="0" tint="-0.14996795556505021"/>
        </patternFill>
      </fill>
    </dxf>
  </dxfs>
  <tableStyles count="0" defaultTableStyle="TableStyleMedium2" defaultPivotStyle="PivotStyleLight16"/>
  <colors>
    <mruColors>
      <color rgb="FFED7D31"/>
      <color rgb="FFFF9900"/>
      <color rgb="FFCE0000"/>
      <color rgb="FF649072"/>
      <color rgb="FF00FF00"/>
      <color rgb="FF00CC00"/>
      <color rgb="FFFFFF97"/>
      <color rgb="FFFFE699"/>
      <color rgb="FFFFB7B7"/>
      <color rgb="FF77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hyperlink" Target="#Matrix!A1"/><Relationship Id="rId2" Type="http://schemas.openxmlformats.org/officeDocument/2006/relationships/hyperlink" Target="#Synthesis!A1"/><Relationship Id="rId1" Type="http://schemas.openxmlformats.org/officeDocument/2006/relationships/image" Target="../media/image21.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jpeg"/><Relationship Id="rId1" Type="http://schemas.openxmlformats.org/officeDocument/2006/relationships/image" Target="../media/image22.jpeg"/><Relationship Id="rId5" Type="http://schemas.openxmlformats.org/officeDocument/2006/relationships/hyperlink" Target="#Matrix!A1"/><Relationship Id="rId4" Type="http://schemas.openxmlformats.org/officeDocument/2006/relationships/hyperlink" Target="#Synthesis!A1"/></Relationships>
</file>

<file path=xl/drawings/_rels/drawing12.xml.rels><?xml version="1.0" encoding="UTF-8" standalone="yes"?>
<Relationships xmlns="http://schemas.openxmlformats.org/package/2006/relationships"><Relationship Id="rId3" Type="http://schemas.openxmlformats.org/officeDocument/2006/relationships/hyperlink" Target="#Matrix!A1"/><Relationship Id="rId2" Type="http://schemas.openxmlformats.org/officeDocument/2006/relationships/hyperlink" Target="#Synthesis!A1"/><Relationship Id="rId1" Type="http://schemas.openxmlformats.org/officeDocument/2006/relationships/image" Target="../media/image25.png"/></Relationships>
</file>

<file path=xl/drawings/_rels/drawing13.xml.rels><?xml version="1.0" encoding="UTF-8" standalone="yes"?>
<Relationships xmlns="http://schemas.openxmlformats.org/package/2006/relationships"><Relationship Id="rId3" Type="http://schemas.openxmlformats.org/officeDocument/2006/relationships/hyperlink" Target="#Matrix!A1"/><Relationship Id="rId2" Type="http://schemas.openxmlformats.org/officeDocument/2006/relationships/hyperlink" Target="#Synthesis!A1"/><Relationship Id="rId1" Type="http://schemas.openxmlformats.org/officeDocument/2006/relationships/image" Target="../media/image26.jpeg"/><Relationship Id="rId4" Type="http://schemas.openxmlformats.org/officeDocument/2006/relationships/image" Target="../media/image27.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0.jpeg"/><Relationship Id="rId2" Type="http://schemas.openxmlformats.org/officeDocument/2006/relationships/image" Target="../media/image29.png"/><Relationship Id="rId1" Type="http://schemas.openxmlformats.org/officeDocument/2006/relationships/image" Target="../media/image28.jpeg"/><Relationship Id="rId5" Type="http://schemas.openxmlformats.org/officeDocument/2006/relationships/hyperlink" Target="#Matrix!A1"/><Relationship Id="rId4" Type="http://schemas.openxmlformats.org/officeDocument/2006/relationships/hyperlink" Target="#Synthesis!A1"/></Relationships>
</file>

<file path=xl/drawings/_rels/drawing15.xml.rels><?xml version="1.0" encoding="UTF-8" standalone="yes"?>
<Relationships xmlns="http://schemas.openxmlformats.org/package/2006/relationships"><Relationship Id="rId3" Type="http://schemas.openxmlformats.org/officeDocument/2006/relationships/image" Target="../media/image33.jpeg"/><Relationship Id="rId2" Type="http://schemas.openxmlformats.org/officeDocument/2006/relationships/image" Target="../media/image32.jpeg"/><Relationship Id="rId1" Type="http://schemas.openxmlformats.org/officeDocument/2006/relationships/image" Target="../media/image31.jpeg"/><Relationship Id="rId6" Type="http://schemas.openxmlformats.org/officeDocument/2006/relationships/hyperlink" Target="#Matrix!A1"/><Relationship Id="rId5" Type="http://schemas.openxmlformats.org/officeDocument/2006/relationships/hyperlink" Target="#Synthesis!A1"/><Relationship Id="rId4" Type="http://schemas.openxmlformats.org/officeDocument/2006/relationships/image" Target="../media/image34.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7.jpeg"/><Relationship Id="rId2" Type="http://schemas.openxmlformats.org/officeDocument/2006/relationships/image" Target="../media/image36.jpeg"/><Relationship Id="rId1" Type="http://schemas.openxmlformats.org/officeDocument/2006/relationships/image" Target="../media/image35.png"/><Relationship Id="rId5" Type="http://schemas.openxmlformats.org/officeDocument/2006/relationships/hyperlink" Target="#Matrix!A1"/><Relationship Id="rId4" Type="http://schemas.openxmlformats.org/officeDocument/2006/relationships/hyperlink" Target="#Synthesis!A1"/></Relationships>
</file>

<file path=xl/drawings/_rels/drawing17.xml.rels><?xml version="1.0" encoding="UTF-8" standalone="yes"?>
<Relationships xmlns="http://schemas.openxmlformats.org/package/2006/relationships"><Relationship Id="rId3" Type="http://schemas.openxmlformats.org/officeDocument/2006/relationships/hyperlink" Target="#Synthesis!A1"/><Relationship Id="rId2" Type="http://schemas.openxmlformats.org/officeDocument/2006/relationships/image" Target="../media/image39.png"/><Relationship Id="rId1" Type="http://schemas.openxmlformats.org/officeDocument/2006/relationships/image" Target="../media/image38.jpeg"/><Relationship Id="rId4" Type="http://schemas.openxmlformats.org/officeDocument/2006/relationships/hyperlink" Target="#Matrix!A1"/></Relationships>
</file>

<file path=xl/drawings/_rels/drawing18.xml.rels><?xml version="1.0" encoding="UTF-8" standalone="yes"?>
<Relationships xmlns="http://schemas.openxmlformats.org/package/2006/relationships"><Relationship Id="rId3" Type="http://schemas.openxmlformats.org/officeDocument/2006/relationships/hyperlink" Target="#Matrix!A1"/><Relationship Id="rId2" Type="http://schemas.openxmlformats.org/officeDocument/2006/relationships/hyperlink" Target="#Synthesis!A1"/><Relationship Id="rId1" Type="http://schemas.openxmlformats.org/officeDocument/2006/relationships/image" Target="../media/image40.jpeg"/></Relationships>
</file>

<file path=xl/drawings/_rels/drawing19.xml.rels><?xml version="1.0" encoding="UTF-8" standalone="yes"?>
<Relationships xmlns="http://schemas.openxmlformats.org/package/2006/relationships"><Relationship Id="rId3" Type="http://schemas.openxmlformats.org/officeDocument/2006/relationships/hyperlink" Target="#Synthesis!A1"/><Relationship Id="rId2" Type="http://schemas.openxmlformats.org/officeDocument/2006/relationships/image" Target="../media/image42.png"/><Relationship Id="rId1" Type="http://schemas.openxmlformats.org/officeDocument/2006/relationships/image" Target="../media/image41.jpeg"/><Relationship Id="rId4" Type="http://schemas.openxmlformats.org/officeDocument/2006/relationships/hyperlink" Target="#Matrix!A1"/></Relationships>
</file>

<file path=xl/drawings/_rels/drawing2.xml.rels><?xml version="1.0" encoding="UTF-8" standalone="yes"?>
<Relationships xmlns="http://schemas.openxmlformats.org/package/2006/relationships"><Relationship Id="rId3" Type="http://schemas.openxmlformats.org/officeDocument/2006/relationships/image" Target="../media/image10.svg"/><Relationship Id="rId2" Type="http://schemas.openxmlformats.org/officeDocument/2006/relationships/image" Target="../media/image9.png"/><Relationship Id="rId1" Type="http://schemas.openxmlformats.org/officeDocument/2006/relationships/hyperlink" Target="#'Island inputs'!A1"/><Relationship Id="rId4" Type="http://schemas.openxmlformats.org/officeDocument/2006/relationships/image" Target="../media/image11.png"/></Relationships>
</file>

<file path=xl/drawings/_rels/drawing20.xml.rels><?xml version="1.0" encoding="UTF-8" standalone="yes"?>
<Relationships xmlns="http://schemas.openxmlformats.org/package/2006/relationships"><Relationship Id="rId3" Type="http://schemas.openxmlformats.org/officeDocument/2006/relationships/hyperlink" Target="#Matrix!A1"/><Relationship Id="rId2" Type="http://schemas.openxmlformats.org/officeDocument/2006/relationships/hyperlink" Target="#Synthesis!A1"/><Relationship Id="rId1" Type="http://schemas.openxmlformats.org/officeDocument/2006/relationships/image" Target="../media/image43.png"/></Relationships>
</file>

<file path=xl/drawings/_rels/drawing21.xml.rels><?xml version="1.0" encoding="UTF-8" standalone="yes"?>
<Relationships xmlns="http://schemas.openxmlformats.org/package/2006/relationships"><Relationship Id="rId3" Type="http://schemas.openxmlformats.org/officeDocument/2006/relationships/hyperlink" Target="#Matrix!A1"/><Relationship Id="rId2" Type="http://schemas.openxmlformats.org/officeDocument/2006/relationships/hyperlink" Target="#Synthesis!A1"/><Relationship Id="rId1" Type="http://schemas.openxmlformats.org/officeDocument/2006/relationships/image" Target="../media/image44.emf"/></Relationships>
</file>

<file path=xl/drawings/_rels/drawing3.xml.rels><?xml version="1.0" encoding="UTF-8" standalone="yes"?>
<Relationships xmlns="http://schemas.openxmlformats.org/package/2006/relationships"><Relationship Id="rId3" Type="http://schemas.openxmlformats.org/officeDocument/2006/relationships/hyperlink" Target="#Introduction!A1"/><Relationship Id="rId7" Type="http://schemas.openxmlformats.org/officeDocument/2006/relationships/hyperlink" Target="#Conclusion!A1"/><Relationship Id="rId2" Type="http://schemas.openxmlformats.org/officeDocument/2006/relationships/hyperlink" Target="#Matrix!A1"/><Relationship Id="rId1" Type="http://schemas.openxmlformats.org/officeDocument/2006/relationships/hyperlink" Target="#Instructions!A1"/><Relationship Id="rId6" Type="http://schemas.openxmlformats.org/officeDocument/2006/relationships/image" Target="../media/image10.svg"/><Relationship Id="rId5" Type="http://schemas.openxmlformats.org/officeDocument/2006/relationships/image" Target="../media/image9.png"/><Relationship Id="rId4" Type="http://schemas.openxmlformats.org/officeDocument/2006/relationships/hyperlink" Target="#'Market Access'!A1"/></Relationships>
</file>

<file path=xl/drawings/_rels/drawing4.xml.rels><?xml version="1.0" encoding="UTF-8" standalone="yes"?>
<Relationships xmlns="http://schemas.openxmlformats.org/package/2006/relationships"><Relationship Id="rId3" Type="http://schemas.openxmlformats.org/officeDocument/2006/relationships/image" Target="../media/image10.svg"/><Relationship Id="rId2" Type="http://schemas.openxmlformats.org/officeDocument/2006/relationships/image" Target="../media/image9.png"/><Relationship Id="rId1" Type="http://schemas.openxmlformats.org/officeDocument/2006/relationships/hyperlink" Target="#'Island inputs'!A1"/></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0.svg"/><Relationship Id="rId1" Type="http://schemas.openxmlformats.org/officeDocument/2006/relationships/image" Target="../media/image9.png"/><Relationship Id="rId4" Type="http://schemas.openxmlformats.org/officeDocument/2006/relationships/hyperlink" Target="#'Mobile Incineration'!A1"/></Relationships>
</file>

<file path=xl/drawings/_rels/drawing6.xml.rels><?xml version="1.0" encoding="UTF-8" standalone="yes"?>
<Relationships xmlns="http://schemas.openxmlformats.org/package/2006/relationships"><Relationship Id="rId2" Type="http://schemas.openxmlformats.org/officeDocument/2006/relationships/image" Target="../media/image10.sv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svg"/><Relationship Id="rId2" Type="http://schemas.openxmlformats.org/officeDocument/2006/relationships/image" Target="../media/image9.png"/><Relationship Id="rId1" Type="http://schemas.openxmlformats.org/officeDocument/2006/relationships/hyperlink" Target="#Matrix!A1"/></Relationships>
</file>

<file path=xl/drawings/_rels/drawing8.xml.rels><?xml version="1.0" encoding="UTF-8" standalone="yes"?>
<Relationships xmlns="http://schemas.openxmlformats.org/package/2006/relationships"><Relationship Id="rId3" Type="http://schemas.openxmlformats.org/officeDocument/2006/relationships/image" Target="../media/image15.emf"/><Relationship Id="rId7" Type="http://schemas.openxmlformats.org/officeDocument/2006/relationships/hyperlink" Target="#Matrix!A1"/><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hyperlink" Target="#Synthesis!A1"/><Relationship Id="rId5" Type="http://schemas.openxmlformats.org/officeDocument/2006/relationships/image" Target="../media/image17.emf"/><Relationship Id="rId4" Type="http://schemas.openxmlformats.org/officeDocument/2006/relationships/image" Target="../media/image16.emf"/></Relationships>
</file>

<file path=xl/drawings/_rels/drawing9.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19.jpeg"/><Relationship Id="rId1" Type="http://schemas.openxmlformats.org/officeDocument/2006/relationships/image" Target="../media/image18.jpeg"/><Relationship Id="rId5" Type="http://schemas.openxmlformats.org/officeDocument/2006/relationships/hyperlink" Target="#Matrix!A1"/><Relationship Id="rId4" Type="http://schemas.openxmlformats.org/officeDocument/2006/relationships/hyperlink" Target="#Synthesis!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11480</xdr:colOff>
      <xdr:row>3</xdr:row>
      <xdr:rowOff>50726</xdr:rowOff>
    </xdr:to>
    <xdr:pic>
      <xdr:nvPicPr>
        <xdr:cNvPr id="2" name="Picture 1">
          <a:extLst>
            <a:ext uri="{FF2B5EF4-FFF2-40B4-BE49-F238E27FC236}">
              <a16:creationId xmlns:a16="http://schemas.microsoft.com/office/drawing/2014/main" id="{85625C48-7BBC-45A9-AAAC-BA592721C9D7}"/>
            </a:ext>
          </a:extLst>
        </xdr:cNvPr>
        <xdr:cNvPicPr>
          <a:picLocks noChangeAspect="1"/>
        </xdr:cNvPicPr>
      </xdr:nvPicPr>
      <xdr:blipFill>
        <a:blip xmlns:r="http://schemas.openxmlformats.org/officeDocument/2006/relationships" r:embed="rId1"/>
        <a:stretch>
          <a:fillRect/>
        </a:stretch>
      </xdr:blipFill>
      <xdr:spPr>
        <a:xfrm>
          <a:off x="0" y="0"/>
          <a:ext cx="9765080" cy="593651"/>
        </a:xfrm>
        <a:prstGeom prst="rect">
          <a:avLst/>
        </a:prstGeom>
      </xdr:spPr>
    </xdr:pic>
    <xdr:clientData/>
  </xdr:twoCellAnchor>
  <xdr:twoCellAnchor editAs="oneCell">
    <xdr:from>
      <xdr:col>0</xdr:col>
      <xdr:colOff>0</xdr:colOff>
      <xdr:row>3</xdr:row>
      <xdr:rowOff>19050</xdr:rowOff>
    </xdr:from>
    <xdr:to>
      <xdr:col>12</xdr:col>
      <xdr:colOff>608609</xdr:colOff>
      <xdr:row>6</xdr:row>
      <xdr:rowOff>145967</xdr:rowOff>
    </xdr:to>
    <xdr:pic>
      <xdr:nvPicPr>
        <xdr:cNvPr id="3" name="Picture 2">
          <a:extLst>
            <a:ext uri="{FF2B5EF4-FFF2-40B4-BE49-F238E27FC236}">
              <a16:creationId xmlns:a16="http://schemas.microsoft.com/office/drawing/2014/main" id="{ED248065-633D-43A9-9DF0-ED3EE968BCD1}"/>
            </a:ext>
          </a:extLst>
        </xdr:cNvPr>
        <xdr:cNvPicPr>
          <a:picLocks noChangeAspect="1"/>
        </xdr:cNvPicPr>
      </xdr:nvPicPr>
      <xdr:blipFill>
        <a:blip xmlns:r="http://schemas.openxmlformats.org/officeDocument/2006/relationships" r:embed="rId2"/>
        <a:stretch>
          <a:fillRect/>
        </a:stretch>
      </xdr:blipFill>
      <xdr:spPr>
        <a:xfrm>
          <a:off x="0" y="561975"/>
          <a:ext cx="7923809" cy="669842"/>
        </a:xfrm>
        <a:prstGeom prst="rect">
          <a:avLst/>
        </a:prstGeom>
      </xdr:spPr>
    </xdr:pic>
    <xdr:clientData/>
  </xdr:twoCellAnchor>
  <xdr:twoCellAnchor editAs="oneCell">
    <xdr:from>
      <xdr:col>0</xdr:col>
      <xdr:colOff>0</xdr:colOff>
      <xdr:row>6</xdr:row>
      <xdr:rowOff>145808</xdr:rowOff>
    </xdr:from>
    <xdr:to>
      <xdr:col>16</xdr:col>
      <xdr:colOff>152400</xdr:colOff>
      <xdr:row>14</xdr:row>
      <xdr:rowOff>83910</xdr:rowOff>
    </xdr:to>
    <xdr:pic>
      <xdr:nvPicPr>
        <xdr:cNvPr id="4" name="Picture 3">
          <a:extLst>
            <a:ext uri="{FF2B5EF4-FFF2-40B4-BE49-F238E27FC236}">
              <a16:creationId xmlns:a16="http://schemas.microsoft.com/office/drawing/2014/main" id="{0E5B4CC2-CCFD-4307-A824-6194191BF831}"/>
            </a:ext>
          </a:extLst>
        </xdr:cNvPr>
        <xdr:cNvPicPr>
          <a:picLocks noChangeAspect="1"/>
        </xdr:cNvPicPr>
      </xdr:nvPicPr>
      <xdr:blipFill>
        <a:blip xmlns:r="http://schemas.openxmlformats.org/officeDocument/2006/relationships" r:embed="rId3"/>
        <a:stretch>
          <a:fillRect/>
        </a:stretch>
      </xdr:blipFill>
      <xdr:spPr>
        <a:xfrm>
          <a:off x="0" y="1231658"/>
          <a:ext cx="9906000" cy="1385902"/>
        </a:xfrm>
        <a:prstGeom prst="rect">
          <a:avLst/>
        </a:prstGeom>
      </xdr:spPr>
    </xdr:pic>
    <xdr:clientData/>
  </xdr:twoCellAnchor>
  <xdr:twoCellAnchor editAs="oneCell">
    <xdr:from>
      <xdr:col>12</xdr:col>
      <xdr:colOff>552450</xdr:colOff>
      <xdr:row>3</xdr:row>
      <xdr:rowOff>38099</xdr:rowOff>
    </xdr:from>
    <xdr:to>
      <xdr:col>16</xdr:col>
      <xdr:colOff>120650</xdr:colOff>
      <xdr:row>7</xdr:row>
      <xdr:rowOff>9525</xdr:rowOff>
    </xdr:to>
    <xdr:pic>
      <xdr:nvPicPr>
        <xdr:cNvPr id="5" name="Picture 4">
          <a:extLst>
            <a:ext uri="{FF2B5EF4-FFF2-40B4-BE49-F238E27FC236}">
              <a16:creationId xmlns:a16="http://schemas.microsoft.com/office/drawing/2014/main" id="{F2924CEC-79E9-43AA-BBB3-D68985C07541}"/>
            </a:ext>
          </a:extLst>
        </xdr:cNvPr>
        <xdr:cNvPicPr>
          <a:picLocks noChangeAspect="1"/>
        </xdr:cNvPicPr>
      </xdr:nvPicPr>
      <xdr:blipFill>
        <a:blip xmlns:r="http://schemas.openxmlformats.org/officeDocument/2006/relationships" r:embed="rId4"/>
        <a:stretch>
          <a:fillRect/>
        </a:stretch>
      </xdr:blipFill>
      <xdr:spPr>
        <a:xfrm>
          <a:off x="7867650" y="581024"/>
          <a:ext cx="2006600" cy="695326"/>
        </a:xfrm>
        <a:prstGeom prst="rect">
          <a:avLst/>
        </a:prstGeom>
      </xdr:spPr>
    </xdr:pic>
    <xdr:clientData/>
  </xdr:twoCellAnchor>
  <xdr:twoCellAnchor editAs="oneCell">
    <xdr:from>
      <xdr:col>0</xdr:col>
      <xdr:colOff>0</xdr:colOff>
      <xdr:row>14</xdr:row>
      <xdr:rowOff>66374</xdr:rowOff>
    </xdr:from>
    <xdr:to>
      <xdr:col>5</xdr:col>
      <xdr:colOff>520700</xdr:colOff>
      <xdr:row>19</xdr:row>
      <xdr:rowOff>123580</xdr:rowOff>
    </xdr:to>
    <xdr:pic>
      <xdr:nvPicPr>
        <xdr:cNvPr id="7" name="Picture 6">
          <a:extLst>
            <a:ext uri="{FF2B5EF4-FFF2-40B4-BE49-F238E27FC236}">
              <a16:creationId xmlns:a16="http://schemas.microsoft.com/office/drawing/2014/main" id="{AC60CB05-1BB0-4605-90EF-4793757378F1}"/>
            </a:ext>
          </a:extLst>
        </xdr:cNvPr>
        <xdr:cNvPicPr>
          <a:picLocks noChangeAspect="1"/>
        </xdr:cNvPicPr>
      </xdr:nvPicPr>
      <xdr:blipFill>
        <a:blip xmlns:r="http://schemas.openxmlformats.org/officeDocument/2006/relationships" r:embed="rId5"/>
        <a:stretch>
          <a:fillRect/>
        </a:stretch>
      </xdr:blipFill>
      <xdr:spPr>
        <a:xfrm>
          <a:off x="0" y="2600024"/>
          <a:ext cx="3568700" cy="962081"/>
        </a:xfrm>
        <a:prstGeom prst="rect">
          <a:avLst/>
        </a:prstGeom>
      </xdr:spPr>
    </xdr:pic>
    <xdr:clientData/>
  </xdr:twoCellAnchor>
  <xdr:twoCellAnchor editAs="oneCell">
    <xdr:from>
      <xdr:col>0</xdr:col>
      <xdr:colOff>6350</xdr:colOff>
      <xdr:row>24</xdr:row>
      <xdr:rowOff>9525</xdr:rowOff>
    </xdr:from>
    <xdr:to>
      <xdr:col>12</xdr:col>
      <xdr:colOff>191276</xdr:colOff>
      <xdr:row>40</xdr:row>
      <xdr:rowOff>107371</xdr:rowOff>
    </xdr:to>
    <xdr:pic>
      <xdr:nvPicPr>
        <xdr:cNvPr id="8" name="Picture 7">
          <a:extLst>
            <a:ext uri="{FF2B5EF4-FFF2-40B4-BE49-F238E27FC236}">
              <a16:creationId xmlns:a16="http://schemas.microsoft.com/office/drawing/2014/main" id="{461C6743-FC4F-406B-9C49-A236A8B03C57}"/>
            </a:ext>
          </a:extLst>
        </xdr:cNvPr>
        <xdr:cNvPicPr>
          <a:picLocks noChangeAspect="1"/>
        </xdr:cNvPicPr>
      </xdr:nvPicPr>
      <xdr:blipFill>
        <a:blip xmlns:r="http://schemas.openxmlformats.org/officeDocument/2006/relationships" r:embed="rId6"/>
        <a:stretch>
          <a:fillRect/>
        </a:stretch>
      </xdr:blipFill>
      <xdr:spPr>
        <a:xfrm>
          <a:off x="6350" y="4352925"/>
          <a:ext cx="7500126" cy="2993446"/>
        </a:xfrm>
        <a:prstGeom prst="rect">
          <a:avLst/>
        </a:prstGeom>
      </xdr:spPr>
    </xdr:pic>
    <xdr:clientData/>
  </xdr:twoCellAnchor>
  <xdr:twoCellAnchor editAs="oneCell">
    <xdr:from>
      <xdr:col>0</xdr:col>
      <xdr:colOff>0</xdr:colOff>
      <xdr:row>40</xdr:row>
      <xdr:rowOff>8769</xdr:rowOff>
    </xdr:from>
    <xdr:to>
      <xdr:col>12</xdr:col>
      <xdr:colOff>198567</xdr:colOff>
      <xdr:row>48</xdr:row>
      <xdr:rowOff>142568</xdr:rowOff>
    </xdr:to>
    <xdr:pic>
      <xdr:nvPicPr>
        <xdr:cNvPr id="9" name="Picture 8">
          <a:extLst>
            <a:ext uri="{FF2B5EF4-FFF2-40B4-BE49-F238E27FC236}">
              <a16:creationId xmlns:a16="http://schemas.microsoft.com/office/drawing/2014/main" id="{B0A85C44-9397-49EE-94A2-B212B1F1D75A}"/>
            </a:ext>
          </a:extLst>
        </xdr:cNvPr>
        <xdr:cNvPicPr>
          <a:picLocks noChangeAspect="1"/>
        </xdr:cNvPicPr>
      </xdr:nvPicPr>
      <xdr:blipFill>
        <a:blip xmlns:r="http://schemas.openxmlformats.org/officeDocument/2006/relationships" r:embed="rId7"/>
        <a:stretch>
          <a:fillRect/>
        </a:stretch>
      </xdr:blipFill>
      <xdr:spPr>
        <a:xfrm>
          <a:off x="0" y="7247769"/>
          <a:ext cx="7513767" cy="1581599"/>
        </a:xfrm>
        <a:prstGeom prst="rect">
          <a:avLst/>
        </a:prstGeom>
      </xdr:spPr>
    </xdr:pic>
    <xdr:clientData/>
  </xdr:twoCellAnchor>
  <xdr:twoCellAnchor editAs="oneCell">
    <xdr:from>
      <xdr:col>0</xdr:col>
      <xdr:colOff>0</xdr:colOff>
      <xdr:row>18</xdr:row>
      <xdr:rowOff>114231</xdr:rowOff>
    </xdr:from>
    <xdr:to>
      <xdr:col>16</xdr:col>
      <xdr:colOff>190500</xdr:colOff>
      <xdr:row>24</xdr:row>
      <xdr:rowOff>47625</xdr:rowOff>
    </xdr:to>
    <xdr:pic>
      <xdr:nvPicPr>
        <xdr:cNvPr id="10" name="Picture 9">
          <a:extLst>
            <a:ext uri="{FF2B5EF4-FFF2-40B4-BE49-F238E27FC236}">
              <a16:creationId xmlns:a16="http://schemas.microsoft.com/office/drawing/2014/main" id="{3C215BA7-9BF3-477B-BB39-44B5A443C46B}"/>
            </a:ext>
          </a:extLst>
        </xdr:cNvPr>
        <xdr:cNvPicPr>
          <a:picLocks noChangeAspect="1"/>
        </xdr:cNvPicPr>
      </xdr:nvPicPr>
      <xdr:blipFill>
        <a:blip xmlns:r="http://schemas.openxmlformats.org/officeDocument/2006/relationships" r:embed="rId8"/>
        <a:stretch>
          <a:fillRect/>
        </a:stretch>
      </xdr:blipFill>
      <xdr:spPr>
        <a:xfrm>
          <a:off x="0" y="3371781"/>
          <a:ext cx="9944100" cy="1019244"/>
        </a:xfrm>
        <a:prstGeom prst="rect">
          <a:avLst/>
        </a:prstGeom>
      </xdr:spPr>
    </xdr:pic>
    <xdr:clientData/>
  </xdr:twoCellAnchor>
  <xdr:twoCellAnchor editAs="oneCell">
    <xdr:from>
      <xdr:col>5</xdr:col>
      <xdr:colOff>495300</xdr:colOff>
      <xdr:row>14</xdr:row>
      <xdr:rowOff>19050</xdr:rowOff>
    </xdr:from>
    <xdr:to>
      <xdr:col>16</xdr:col>
      <xdr:colOff>180975</xdr:colOff>
      <xdr:row>19</xdr:row>
      <xdr:rowOff>130244</xdr:rowOff>
    </xdr:to>
    <xdr:pic>
      <xdr:nvPicPr>
        <xdr:cNvPr id="11" name="Picture 10">
          <a:extLst>
            <a:ext uri="{FF2B5EF4-FFF2-40B4-BE49-F238E27FC236}">
              <a16:creationId xmlns:a16="http://schemas.microsoft.com/office/drawing/2014/main" id="{97349C8E-1006-42FA-9715-A42163FC350B}"/>
            </a:ext>
          </a:extLst>
        </xdr:cNvPr>
        <xdr:cNvPicPr>
          <a:picLocks noChangeAspect="1"/>
        </xdr:cNvPicPr>
      </xdr:nvPicPr>
      <xdr:blipFill>
        <a:blip xmlns:r="http://schemas.openxmlformats.org/officeDocument/2006/relationships" r:embed="rId8"/>
        <a:stretch>
          <a:fillRect/>
        </a:stretch>
      </xdr:blipFill>
      <xdr:spPr>
        <a:xfrm>
          <a:off x="3543300" y="2552700"/>
          <a:ext cx="6391275" cy="1016069"/>
        </a:xfrm>
        <a:prstGeom prst="rect">
          <a:avLst/>
        </a:prstGeom>
      </xdr:spPr>
    </xdr:pic>
    <xdr:clientData/>
  </xdr:twoCellAnchor>
  <xdr:twoCellAnchor editAs="oneCell">
    <xdr:from>
      <xdr:col>12</xdr:col>
      <xdr:colOff>181769</xdr:colOff>
      <xdr:row>24</xdr:row>
      <xdr:rowOff>8731</xdr:rowOff>
    </xdr:from>
    <xdr:to>
      <xdr:col>16</xdr:col>
      <xdr:colOff>220662</xdr:colOff>
      <xdr:row>48</xdr:row>
      <xdr:rowOff>154781</xdr:rowOff>
    </xdr:to>
    <xdr:pic>
      <xdr:nvPicPr>
        <xdr:cNvPr id="12" name="Picture 11">
          <a:extLst>
            <a:ext uri="{FF2B5EF4-FFF2-40B4-BE49-F238E27FC236}">
              <a16:creationId xmlns:a16="http://schemas.microsoft.com/office/drawing/2014/main" id="{AC195A8A-2ADD-4424-B528-CB2A8CC989EC}"/>
            </a:ext>
          </a:extLst>
        </xdr:cNvPr>
        <xdr:cNvPicPr>
          <a:picLocks noChangeAspect="1"/>
        </xdr:cNvPicPr>
      </xdr:nvPicPr>
      <xdr:blipFill>
        <a:blip xmlns:r="http://schemas.openxmlformats.org/officeDocument/2006/relationships" r:embed="rId8"/>
        <a:stretch>
          <a:fillRect/>
        </a:stretch>
      </xdr:blipFill>
      <xdr:spPr>
        <a:xfrm>
          <a:off x="7468394" y="4294981"/>
          <a:ext cx="2467768" cy="44323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647700</xdr:colOff>
      <xdr:row>4</xdr:row>
      <xdr:rowOff>28575</xdr:rowOff>
    </xdr:from>
    <xdr:to>
      <xdr:col>4</xdr:col>
      <xdr:colOff>2847975</xdr:colOff>
      <xdr:row>9</xdr:row>
      <xdr:rowOff>133350</xdr:rowOff>
    </xdr:to>
    <xdr:pic>
      <xdr:nvPicPr>
        <xdr:cNvPr id="8" name="Grafik 7" descr="https://www.bramidan.com/admin/public/getimage.ashx?Crop=0&amp;Image=/Files/images/pim/324090793.jpg&amp;Format=jpg&amp;Width=540&amp;Height=&amp;Quality=90">
          <a:extLst>
            <a:ext uri="{FF2B5EF4-FFF2-40B4-BE49-F238E27FC236}">
              <a16:creationId xmlns:a16="http://schemas.microsoft.com/office/drawing/2014/main" id="{7CADD6A4-984F-4B80-AD10-2A5BFC20060E}"/>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524750" y="800100"/>
          <a:ext cx="2200275" cy="2200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1685925</xdr:colOff>
      <xdr:row>1</xdr:row>
      <xdr:rowOff>0</xdr:rowOff>
    </xdr:from>
    <xdr:ext cx="1438275" cy="264560"/>
    <xdr:sp macro="" textlink="">
      <xdr:nvSpPr>
        <xdr:cNvPr id="11" name="Textfeld 10">
          <a:hlinkClick xmlns:r="http://schemas.openxmlformats.org/officeDocument/2006/relationships" r:id="rId2"/>
          <a:extLst>
            <a:ext uri="{FF2B5EF4-FFF2-40B4-BE49-F238E27FC236}">
              <a16:creationId xmlns:a16="http://schemas.microsoft.com/office/drawing/2014/main" id="{0A33FCAA-475B-4636-84E9-C132B2121DEC}"/>
            </a:ext>
          </a:extLst>
        </xdr:cNvPr>
        <xdr:cNvSpPr txBox="1"/>
      </xdr:nvSpPr>
      <xdr:spPr>
        <a:xfrm>
          <a:off x="2933700" y="190500"/>
          <a:ext cx="1438275" cy="264560"/>
        </a:xfrm>
        <a:prstGeom prst="rect">
          <a:avLst/>
        </a:prstGeom>
        <a:solidFill>
          <a:schemeClr val="accent2"/>
        </a:solidFill>
        <a:ln>
          <a:solidFill>
            <a:schemeClr val="bg1">
              <a:lumMod val="8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lgn="ctr"/>
          <a:r>
            <a:rPr lang="de-DE" sz="1100" b="1">
              <a:solidFill>
                <a:schemeClr val="bg1"/>
              </a:solidFill>
              <a:latin typeface="+mn-lt"/>
              <a:ea typeface="+mn-ea"/>
              <a:cs typeface="+mn-cs"/>
            </a:rPr>
            <a:t>Back to Synthesis</a:t>
          </a:r>
        </a:p>
      </xdr:txBody>
    </xdr:sp>
    <xdr:clientData/>
  </xdr:oneCellAnchor>
  <xdr:oneCellAnchor>
    <xdr:from>
      <xdr:col>2</xdr:col>
      <xdr:colOff>0</xdr:colOff>
      <xdr:row>1</xdr:row>
      <xdr:rowOff>0</xdr:rowOff>
    </xdr:from>
    <xdr:ext cx="1550548" cy="265152"/>
    <xdr:sp macro="" textlink="">
      <xdr:nvSpPr>
        <xdr:cNvPr id="12" name="Textfeld 11">
          <a:hlinkClick xmlns:r="http://schemas.openxmlformats.org/officeDocument/2006/relationships" r:id="rId3"/>
          <a:extLst>
            <a:ext uri="{FF2B5EF4-FFF2-40B4-BE49-F238E27FC236}">
              <a16:creationId xmlns:a16="http://schemas.microsoft.com/office/drawing/2014/main" id="{C83468B0-DAF7-4A1C-B923-77676E826D27}"/>
            </a:ext>
          </a:extLst>
        </xdr:cNvPr>
        <xdr:cNvSpPr txBox="1"/>
      </xdr:nvSpPr>
      <xdr:spPr>
        <a:xfrm>
          <a:off x="1247775" y="190500"/>
          <a:ext cx="1550548" cy="265152"/>
        </a:xfrm>
        <a:prstGeom prst="rect">
          <a:avLst/>
        </a:prstGeom>
        <a:solidFill>
          <a:schemeClr val="accent2"/>
        </a:solidFill>
        <a:ln>
          <a:solidFill>
            <a:schemeClr val="bg1">
              <a:lumMod val="8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100" b="1">
              <a:solidFill>
                <a:schemeClr val="bg1"/>
              </a:solidFill>
            </a:rPr>
            <a:t>Back to Matrix</a:t>
          </a:r>
        </a:p>
      </xdr:txBody>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6</xdr:col>
      <xdr:colOff>2247899</xdr:colOff>
      <xdr:row>4</xdr:row>
      <xdr:rowOff>130752</xdr:rowOff>
    </xdr:from>
    <xdr:to>
      <xdr:col>6</xdr:col>
      <xdr:colOff>4324350</xdr:colOff>
      <xdr:row>8</xdr:row>
      <xdr:rowOff>31087</xdr:rowOff>
    </xdr:to>
    <xdr:pic>
      <xdr:nvPicPr>
        <xdr:cNvPr id="4" name="Grafik 3">
          <a:extLst>
            <a:ext uri="{FF2B5EF4-FFF2-40B4-BE49-F238E27FC236}">
              <a16:creationId xmlns:a16="http://schemas.microsoft.com/office/drawing/2014/main" id="{E7443DBB-6B41-4026-8DBC-D260FE530225}"/>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4935199" y="902277"/>
          <a:ext cx="2076451" cy="1614835"/>
        </a:xfrm>
        <a:prstGeom prst="rect">
          <a:avLst/>
        </a:prstGeom>
      </xdr:spPr>
    </xdr:pic>
    <xdr:clientData/>
  </xdr:twoCellAnchor>
  <xdr:twoCellAnchor editAs="oneCell">
    <xdr:from>
      <xdr:col>5</xdr:col>
      <xdr:colOff>142259</xdr:colOff>
      <xdr:row>4</xdr:row>
      <xdr:rowOff>123825</xdr:rowOff>
    </xdr:from>
    <xdr:to>
      <xdr:col>6</xdr:col>
      <xdr:colOff>2162176</xdr:colOff>
      <xdr:row>7</xdr:row>
      <xdr:rowOff>19973</xdr:rowOff>
    </xdr:to>
    <xdr:pic>
      <xdr:nvPicPr>
        <xdr:cNvPr id="6" name="Grafik 5">
          <a:extLst>
            <a:ext uri="{FF2B5EF4-FFF2-40B4-BE49-F238E27FC236}">
              <a16:creationId xmlns:a16="http://schemas.microsoft.com/office/drawing/2014/main" id="{940C37DF-81E6-4D6B-8C9F-D77EE5BFC764}"/>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1581784" y="895350"/>
          <a:ext cx="3267692" cy="1524923"/>
        </a:xfrm>
        <a:prstGeom prst="rect">
          <a:avLst/>
        </a:prstGeom>
      </xdr:spPr>
    </xdr:pic>
    <xdr:clientData/>
  </xdr:twoCellAnchor>
  <xdr:twoCellAnchor editAs="oneCell">
    <xdr:from>
      <xdr:col>3</xdr:col>
      <xdr:colOff>161925</xdr:colOff>
      <xdr:row>4</xdr:row>
      <xdr:rowOff>103044</xdr:rowOff>
    </xdr:from>
    <xdr:to>
      <xdr:col>4</xdr:col>
      <xdr:colOff>751609</xdr:colOff>
      <xdr:row>8</xdr:row>
      <xdr:rowOff>507561</xdr:rowOff>
    </xdr:to>
    <xdr:pic>
      <xdr:nvPicPr>
        <xdr:cNvPr id="8" name="Grafik 7">
          <a:extLst>
            <a:ext uri="{FF2B5EF4-FFF2-40B4-BE49-F238E27FC236}">
              <a16:creationId xmlns:a16="http://schemas.microsoft.com/office/drawing/2014/main" id="{49651B76-8FB7-49E3-88B5-305544C16BB4}"/>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000750" y="874569"/>
          <a:ext cx="1846984" cy="2112667"/>
        </a:xfrm>
        <a:prstGeom prst="rect">
          <a:avLst/>
        </a:prstGeom>
      </xdr:spPr>
    </xdr:pic>
    <xdr:clientData/>
  </xdr:twoCellAnchor>
  <xdr:twoCellAnchor editAs="oneCell">
    <xdr:from>
      <xdr:col>6</xdr:col>
      <xdr:colOff>2247899</xdr:colOff>
      <xdr:row>4</xdr:row>
      <xdr:rowOff>130752</xdr:rowOff>
    </xdr:from>
    <xdr:to>
      <xdr:col>6</xdr:col>
      <xdr:colOff>4324350</xdr:colOff>
      <xdr:row>8</xdr:row>
      <xdr:rowOff>31087</xdr:rowOff>
    </xdr:to>
    <xdr:pic>
      <xdr:nvPicPr>
        <xdr:cNvPr id="10" name="Grafik 9">
          <a:extLst>
            <a:ext uri="{FF2B5EF4-FFF2-40B4-BE49-F238E27FC236}">
              <a16:creationId xmlns:a16="http://schemas.microsoft.com/office/drawing/2014/main" id="{D577AD59-CAF1-4E9D-A409-B2B7E288FB93}"/>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4992349" y="902277"/>
          <a:ext cx="2076451" cy="1614835"/>
        </a:xfrm>
        <a:prstGeom prst="rect">
          <a:avLst/>
        </a:prstGeom>
      </xdr:spPr>
    </xdr:pic>
    <xdr:clientData/>
  </xdr:twoCellAnchor>
  <xdr:twoCellAnchor editAs="oneCell">
    <xdr:from>
      <xdr:col>5</xdr:col>
      <xdr:colOff>142259</xdr:colOff>
      <xdr:row>4</xdr:row>
      <xdr:rowOff>123825</xdr:rowOff>
    </xdr:from>
    <xdr:to>
      <xdr:col>6</xdr:col>
      <xdr:colOff>2162176</xdr:colOff>
      <xdr:row>7</xdr:row>
      <xdr:rowOff>19973</xdr:rowOff>
    </xdr:to>
    <xdr:pic>
      <xdr:nvPicPr>
        <xdr:cNvPr id="11" name="Grafik 10">
          <a:extLst>
            <a:ext uri="{FF2B5EF4-FFF2-40B4-BE49-F238E27FC236}">
              <a16:creationId xmlns:a16="http://schemas.microsoft.com/office/drawing/2014/main" id="{0227DC37-2926-49B9-9B3D-BBC61FE9304F}"/>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1629409" y="895350"/>
          <a:ext cx="3277217" cy="1524923"/>
        </a:xfrm>
        <a:prstGeom prst="rect">
          <a:avLst/>
        </a:prstGeom>
      </xdr:spPr>
    </xdr:pic>
    <xdr:clientData/>
  </xdr:twoCellAnchor>
  <xdr:oneCellAnchor>
    <xdr:from>
      <xdr:col>2</xdr:col>
      <xdr:colOff>1685925</xdr:colOff>
      <xdr:row>0</xdr:row>
      <xdr:rowOff>133350</xdr:rowOff>
    </xdr:from>
    <xdr:ext cx="1438275" cy="264560"/>
    <xdr:sp macro="" textlink="">
      <xdr:nvSpPr>
        <xdr:cNvPr id="14" name="Textfeld 13">
          <a:hlinkClick xmlns:r="http://schemas.openxmlformats.org/officeDocument/2006/relationships" r:id="rId4"/>
          <a:extLst>
            <a:ext uri="{FF2B5EF4-FFF2-40B4-BE49-F238E27FC236}">
              <a16:creationId xmlns:a16="http://schemas.microsoft.com/office/drawing/2014/main" id="{75EABC42-0E82-4346-BF42-C4ADF7BD899D}"/>
            </a:ext>
          </a:extLst>
        </xdr:cNvPr>
        <xdr:cNvSpPr txBox="1"/>
      </xdr:nvSpPr>
      <xdr:spPr>
        <a:xfrm>
          <a:off x="3133725" y="133350"/>
          <a:ext cx="1438275" cy="264560"/>
        </a:xfrm>
        <a:prstGeom prst="rect">
          <a:avLst/>
        </a:prstGeom>
        <a:solidFill>
          <a:schemeClr val="accent2"/>
        </a:solidFill>
        <a:ln>
          <a:solidFill>
            <a:schemeClr val="bg1">
              <a:lumMod val="8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lgn="ctr"/>
          <a:r>
            <a:rPr lang="de-DE" sz="1100" b="1">
              <a:solidFill>
                <a:schemeClr val="bg1"/>
              </a:solidFill>
              <a:latin typeface="+mn-lt"/>
              <a:ea typeface="+mn-ea"/>
              <a:cs typeface="+mn-cs"/>
            </a:rPr>
            <a:t>Back to Synthesis</a:t>
          </a:r>
        </a:p>
      </xdr:txBody>
    </xdr:sp>
    <xdr:clientData/>
  </xdr:oneCellAnchor>
  <xdr:oneCellAnchor>
    <xdr:from>
      <xdr:col>2</xdr:col>
      <xdr:colOff>0</xdr:colOff>
      <xdr:row>0</xdr:row>
      <xdr:rowOff>133350</xdr:rowOff>
    </xdr:from>
    <xdr:ext cx="1550548" cy="265152"/>
    <xdr:sp macro="" textlink="">
      <xdr:nvSpPr>
        <xdr:cNvPr id="15" name="Textfeld 14">
          <a:hlinkClick xmlns:r="http://schemas.openxmlformats.org/officeDocument/2006/relationships" r:id="rId5"/>
          <a:extLst>
            <a:ext uri="{FF2B5EF4-FFF2-40B4-BE49-F238E27FC236}">
              <a16:creationId xmlns:a16="http://schemas.microsoft.com/office/drawing/2014/main" id="{B86F41B9-D498-4307-8D97-F86FFECC985B}"/>
            </a:ext>
          </a:extLst>
        </xdr:cNvPr>
        <xdr:cNvSpPr txBox="1"/>
      </xdr:nvSpPr>
      <xdr:spPr>
        <a:xfrm>
          <a:off x="1447800" y="133350"/>
          <a:ext cx="1550548" cy="265152"/>
        </a:xfrm>
        <a:prstGeom prst="rect">
          <a:avLst/>
        </a:prstGeom>
        <a:solidFill>
          <a:schemeClr val="accent2"/>
        </a:solidFill>
        <a:ln>
          <a:solidFill>
            <a:schemeClr val="bg1">
              <a:lumMod val="8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100" b="1">
              <a:solidFill>
                <a:schemeClr val="bg1"/>
              </a:solidFill>
            </a:rPr>
            <a:t>Back to Matrix</a:t>
          </a:r>
        </a:p>
      </xdr:txBody>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3</xdr:col>
      <xdr:colOff>588819</xdr:colOff>
      <xdr:row>4</xdr:row>
      <xdr:rowOff>155864</xdr:rowOff>
    </xdr:from>
    <xdr:to>
      <xdr:col>4</xdr:col>
      <xdr:colOff>3940794</xdr:colOff>
      <xdr:row>6</xdr:row>
      <xdr:rowOff>1716808</xdr:rowOff>
    </xdr:to>
    <xdr:pic>
      <xdr:nvPicPr>
        <xdr:cNvPr id="5" name="Grafik 4">
          <a:extLst>
            <a:ext uri="{FF2B5EF4-FFF2-40B4-BE49-F238E27FC236}">
              <a16:creationId xmlns:a16="http://schemas.microsoft.com/office/drawing/2014/main" id="{DDB51EC2-82F7-4561-9F4B-4A8E90E8C392}"/>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6217228" y="935182"/>
          <a:ext cx="4598884" cy="2147453"/>
        </a:xfrm>
        <a:prstGeom prst="rect">
          <a:avLst/>
        </a:prstGeom>
      </xdr:spPr>
    </xdr:pic>
    <xdr:clientData/>
  </xdr:twoCellAnchor>
  <xdr:twoCellAnchor editAs="oneCell">
    <xdr:from>
      <xdr:col>3</xdr:col>
      <xdr:colOff>588819</xdr:colOff>
      <xdr:row>4</xdr:row>
      <xdr:rowOff>155864</xdr:rowOff>
    </xdr:from>
    <xdr:to>
      <xdr:col>4</xdr:col>
      <xdr:colOff>3940794</xdr:colOff>
      <xdr:row>6</xdr:row>
      <xdr:rowOff>1716808</xdr:rowOff>
    </xdr:to>
    <xdr:pic>
      <xdr:nvPicPr>
        <xdr:cNvPr id="8" name="Grafik 7">
          <a:extLst>
            <a:ext uri="{FF2B5EF4-FFF2-40B4-BE49-F238E27FC236}">
              <a16:creationId xmlns:a16="http://schemas.microsoft.com/office/drawing/2014/main" id="{D7DDC84D-EED5-44ED-811B-2DBE218ABBA8}"/>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6427644" y="927389"/>
          <a:ext cx="4609275" cy="2132444"/>
        </a:xfrm>
        <a:prstGeom prst="rect">
          <a:avLst/>
        </a:prstGeom>
      </xdr:spPr>
    </xdr:pic>
    <xdr:clientData/>
  </xdr:twoCellAnchor>
  <xdr:oneCellAnchor>
    <xdr:from>
      <xdr:col>2</xdr:col>
      <xdr:colOff>1685925</xdr:colOff>
      <xdr:row>1</xdr:row>
      <xdr:rowOff>0</xdr:rowOff>
    </xdr:from>
    <xdr:ext cx="1438275" cy="264560"/>
    <xdr:sp macro="" textlink="">
      <xdr:nvSpPr>
        <xdr:cNvPr id="9" name="Textfeld 8">
          <a:hlinkClick xmlns:r="http://schemas.openxmlformats.org/officeDocument/2006/relationships" r:id="rId2"/>
          <a:extLst>
            <a:ext uri="{FF2B5EF4-FFF2-40B4-BE49-F238E27FC236}">
              <a16:creationId xmlns:a16="http://schemas.microsoft.com/office/drawing/2014/main" id="{1FB38165-8815-44B2-BC0F-66DD4CB3A4F6}"/>
            </a:ext>
          </a:extLst>
        </xdr:cNvPr>
        <xdr:cNvSpPr txBox="1"/>
      </xdr:nvSpPr>
      <xdr:spPr>
        <a:xfrm>
          <a:off x="2943225" y="190500"/>
          <a:ext cx="1438275" cy="264560"/>
        </a:xfrm>
        <a:prstGeom prst="rect">
          <a:avLst/>
        </a:prstGeom>
        <a:solidFill>
          <a:schemeClr val="accent2"/>
        </a:solidFill>
        <a:ln>
          <a:solidFill>
            <a:schemeClr val="bg1">
              <a:lumMod val="8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lgn="ctr"/>
          <a:r>
            <a:rPr lang="de-DE" sz="1100" b="1">
              <a:solidFill>
                <a:schemeClr val="bg1"/>
              </a:solidFill>
              <a:latin typeface="+mn-lt"/>
              <a:ea typeface="+mn-ea"/>
              <a:cs typeface="+mn-cs"/>
            </a:rPr>
            <a:t>Back to Synthesis</a:t>
          </a:r>
        </a:p>
      </xdr:txBody>
    </xdr:sp>
    <xdr:clientData/>
  </xdr:oneCellAnchor>
  <xdr:oneCellAnchor>
    <xdr:from>
      <xdr:col>2</xdr:col>
      <xdr:colOff>0</xdr:colOff>
      <xdr:row>1</xdr:row>
      <xdr:rowOff>0</xdr:rowOff>
    </xdr:from>
    <xdr:ext cx="1550548" cy="265152"/>
    <xdr:sp macro="" textlink="">
      <xdr:nvSpPr>
        <xdr:cNvPr id="10" name="Textfeld 9">
          <a:hlinkClick xmlns:r="http://schemas.openxmlformats.org/officeDocument/2006/relationships" r:id="rId3"/>
          <a:extLst>
            <a:ext uri="{FF2B5EF4-FFF2-40B4-BE49-F238E27FC236}">
              <a16:creationId xmlns:a16="http://schemas.microsoft.com/office/drawing/2014/main" id="{DB17CC18-5825-48FA-A1AF-79AEF6AA0AEC}"/>
            </a:ext>
          </a:extLst>
        </xdr:cNvPr>
        <xdr:cNvSpPr txBox="1"/>
      </xdr:nvSpPr>
      <xdr:spPr>
        <a:xfrm>
          <a:off x="1257300" y="190500"/>
          <a:ext cx="1550548" cy="265152"/>
        </a:xfrm>
        <a:prstGeom prst="rect">
          <a:avLst/>
        </a:prstGeom>
        <a:solidFill>
          <a:schemeClr val="accent2"/>
        </a:solidFill>
        <a:ln>
          <a:solidFill>
            <a:schemeClr val="bg1">
              <a:lumMod val="8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100" b="1">
              <a:solidFill>
                <a:schemeClr val="bg1"/>
              </a:solidFill>
            </a:rPr>
            <a:t>Back to Matrix</a:t>
          </a:r>
        </a:p>
      </xdr:txBody>
    </xdr:sp>
    <xdr:clientData/>
  </xdr:oneCellAnchor>
</xdr:wsDr>
</file>

<file path=xl/drawings/drawing13.xml><?xml version="1.0" encoding="utf-8"?>
<xdr:wsDr xmlns:xdr="http://schemas.openxmlformats.org/drawingml/2006/spreadsheetDrawing" xmlns:a="http://schemas.openxmlformats.org/drawingml/2006/main">
  <xdr:twoCellAnchor editAs="oneCell">
    <xdr:from>
      <xdr:col>3</xdr:col>
      <xdr:colOff>76201</xdr:colOff>
      <xdr:row>4</xdr:row>
      <xdr:rowOff>85724</xdr:rowOff>
    </xdr:from>
    <xdr:to>
      <xdr:col>4</xdr:col>
      <xdr:colOff>2360535</xdr:colOff>
      <xdr:row>8</xdr:row>
      <xdr:rowOff>425450</xdr:rowOff>
    </xdr:to>
    <xdr:pic>
      <xdr:nvPicPr>
        <xdr:cNvPr id="4" name="Picture 4">
          <a:extLst>
            <a:ext uri="{FF2B5EF4-FFF2-40B4-BE49-F238E27FC236}">
              <a16:creationId xmlns:a16="http://schemas.microsoft.com/office/drawing/2014/main" id="{0580D38E-D0C9-4566-B387-B06C3395F6DF}"/>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5915026" y="857249"/>
          <a:ext cx="3541634" cy="2352676"/>
        </a:xfrm>
        <a:prstGeom prst="rect">
          <a:avLst/>
        </a:prstGeom>
      </xdr:spPr>
    </xdr:pic>
    <xdr:clientData/>
  </xdr:twoCellAnchor>
  <xdr:oneCellAnchor>
    <xdr:from>
      <xdr:col>2</xdr:col>
      <xdr:colOff>1685925</xdr:colOff>
      <xdr:row>1</xdr:row>
      <xdr:rowOff>0</xdr:rowOff>
    </xdr:from>
    <xdr:ext cx="1438275" cy="264560"/>
    <xdr:sp macro="" textlink="">
      <xdr:nvSpPr>
        <xdr:cNvPr id="5" name="Textfeld 4">
          <a:hlinkClick xmlns:r="http://schemas.openxmlformats.org/officeDocument/2006/relationships" r:id="rId2"/>
          <a:extLst>
            <a:ext uri="{FF2B5EF4-FFF2-40B4-BE49-F238E27FC236}">
              <a16:creationId xmlns:a16="http://schemas.microsoft.com/office/drawing/2014/main" id="{F68E0219-7A83-4D71-8581-7ADB599ECB3E}"/>
            </a:ext>
          </a:extLst>
        </xdr:cNvPr>
        <xdr:cNvSpPr txBox="1"/>
      </xdr:nvSpPr>
      <xdr:spPr>
        <a:xfrm>
          <a:off x="2943225" y="190500"/>
          <a:ext cx="1438275" cy="264560"/>
        </a:xfrm>
        <a:prstGeom prst="rect">
          <a:avLst/>
        </a:prstGeom>
        <a:solidFill>
          <a:schemeClr val="accent2"/>
        </a:solidFill>
        <a:ln>
          <a:solidFill>
            <a:schemeClr val="bg1">
              <a:lumMod val="8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lgn="ctr"/>
          <a:r>
            <a:rPr lang="de-DE" sz="1100" b="1">
              <a:solidFill>
                <a:schemeClr val="bg1"/>
              </a:solidFill>
              <a:latin typeface="+mn-lt"/>
              <a:ea typeface="+mn-ea"/>
              <a:cs typeface="+mn-cs"/>
            </a:rPr>
            <a:t>Back to Synthesis</a:t>
          </a:r>
        </a:p>
      </xdr:txBody>
    </xdr:sp>
    <xdr:clientData/>
  </xdr:oneCellAnchor>
  <xdr:oneCellAnchor>
    <xdr:from>
      <xdr:col>2</xdr:col>
      <xdr:colOff>0</xdr:colOff>
      <xdr:row>1</xdr:row>
      <xdr:rowOff>0</xdr:rowOff>
    </xdr:from>
    <xdr:ext cx="1550548" cy="265152"/>
    <xdr:sp macro="" textlink="">
      <xdr:nvSpPr>
        <xdr:cNvPr id="6" name="Textfeld 5">
          <a:hlinkClick xmlns:r="http://schemas.openxmlformats.org/officeDocument/2006/relationships" r:id="rId3"/>
          <a:extLst>
            <a:ext uri="{FF2B5EF4-FFF2-40B4-BE49-F238E27FC236}">
              <a16:creationId xmlns:a16="http://schemas.microsoft.com/office/drawing/2014/main" id="{BBCC411C-0494-424E-A66F-189A98A7F9EA}"/>
            </a:ext>
          </a:extLst>
        </xdr:cNvPr>
        <xdr:cNvSpPr txBox="1"/>
      </xdr:nvSpPr>
      <xdr:spPr>
        <a:xfrm>
          <a:off x="1257300" y="190500"/>
          <a:ext cx="1550548" cy="265152"/>
        </a:xfrm>
        <a:prstGeom prst="rect">
          <a:avLst/>
        </a:prstGeom>
        <a:solidFill>
          <a:schemeClr val="accent2"/>
        </a:solidFill>
        <a:ln>
          <a:solidFill>
            <a:schemeClr val="bg1">
              <a:lumMod val="8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100" b="1">
              <a:solidFill>
                <a:schemeClr val="bg1"/>
              </a:solidFill>
            </a:rPr>
            <a:t>Back to Matrix</a:t>
          </a:r>
        </a:p>
      </xdr:txBody>
    </xdr:sp>
    <xdr:clientData/>
  </xdr:oneCellAnchor>
  <xdr:twoCellAnchor editAs="oneCell">
    <xdr:from>
      <xdr:col>4</xdr:col>
      <xdr:colOff>2447927</xdr:colOff>
      <xdr:row>4</xdr:row>
      <xdr:rowOff>47625</xdr:rowOff>
    </xdr:from>
    <xdr:to>
      <xdr:col>4</xdr:col>
      <xdr:colOff>4303405</xdr:colOff>
      <xdr:row>9</xdr:row>
      <xdr:rowOff>123946</xdr:rowOff>
    </xdr:to>
    <xdr:pic>
      <xdr:nvPicPr>
        <xdr:cNvPr id="7" name="Picture 12">
          <a:extLst>
            <a:ext uri="{FF2B5EF4-FFF2-40B4-BE49-F238E27FC236}">
              <a16:creationId xmlns:a16="http://schemas.microsoft.com/office/drawing/2014/main" id="{3F840B1E-81DB-4FDC-B2FF-61F7BD70644D}"/>
            </a:ext>
          </a:extLst>
        </xdr:cNvPr>
        <xdr:cNvPicPr>
          <a:picLocks noChangeAspect="1"/>
        </xdr:cNvPicPr>
      </xdr:nvPicPr>
      <xdr:blipFill>
        <a:blip xmlns:r="http://schemas.openxmlformats.org/officeDocument/2006/relationships" r:embed="rId4"/>
        <a:stretch>
          <a:fillRect/>
        </a:stretch>
      </xdr:blipFill>
      <xdr:spPr>
        <a:xfrm>
          <a:off x="9544052" y="819150"/>
          <a:ext cx="1855478" cy="25940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1181101</xdr:colOff>
      <xdr:row>4</xdr:row>
      <xdr:rowOff>138111</xdr:rowOff>
    </xdr:from>
    <xdr:to>
      <xdr:col>4</xdr:col>
      <xdr:colOff>2428876</xdr:colOff>
      <xdr:row>6</xdr:row>
      <xdr:rowOff>1628774</xdr:rowOff>
    </xdr:to>
    <xdr:pic>
      <xdr:nvPicPr>
        <xdr:cNvPr id="4" name="Grafik 3" descr="A recycling company in the Philippines is converting plastic waste into  building materials">
          <a:extLst>
            <a:ext uri="{FF2B5EF4-FFF2-40B4-BE49-F238E27FC236}">
              <a16:creationId xmlns:a16="http://schemas.microsoft.com/office/drawing/2014/main" id="{6113DF4E-B3C1-40B3-8717-9A6357308547}"/>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6810376" y="909636"/>
          <a:ext cx="2495550" cy="1871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152400</xdr:colOff>
      <xdr:row>5</xdr:row>
      <xdr:rowOff>104775</xdr:rowOff>
    </xdr:from>
    <xdr:to>
      <xdr:col>6</xdr:col>
      <xdr:colOff>4219575</xdr:colOff>
      <xdr:row>7</xdr:row>
      <xdr:rowOff>29354</xdr:rowOff>
    </xdr:to>
    <xdr:pic>
      <xdr:nvPicPr>
        <xdr:cNvPr id="5" name="Grafik 4">
          <a:extLst>
            <a:ext uri="{FF2B5EF4-FFF2-40B4-BE49-F238E27FC236}">
              <a16:creationId xmlns:a16="http://schemas.microsoft.com/office/drawing/2014/main" id="{C162C506-701A-4AD2-B44D-CBB0728DFCAD}"/>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1410950" y="1066800"/>
          <a:ext cx="5314950" cy="1839104"/>
        </a:xfrm>
        <a:prstGeom prst="rect">
          <a:avLst/>
        </a:prstGeom>
      </xdr:spPr>
    </xdr:pic>
    <xdr:clientData/>
  </xdr:twoCellAnchor>
  <xdr:twoCellAnchor editAs="oneCell">
    <xdr:from>
      <xdr:col>3</xdr:col>
      <xdr:colOff>1181101</xdr:colOff>
      <xdr:row>4</xdr:row>
      <xdr:rowOff>138111</xdr:rowOff>
    </xdr:from>
    <xdr:to>
      <xdr:col>4</xdr:col>
      <xdr:colOff>3343275</xdr:colOff>
      <xdr:row>8</xdr:row>
      <xdr:rowOff>397441</xdr:rowOff>
    </xdr:to>
    <xdr:pic>
      <xdr:nvPicPr>
        <xdr:cNvPr id="8" name="Grafik 7" descr="A recycling company in the Philippines is converting plastic waste into  building materials">
          <a:extLst>
            <a:ext uri="{FF2B5EF4-FFF2-40B4-BE49-F238E27FC236}">
              <a16:creationId xmlns:a16="http://schemas.microsoft.com/office/drawing/2014/main" id="{DB61A3A7-2207-4C19-BC7C-9A6C7EE072EC}"/>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6829426" y="909636"/>
          <a:ext cx="3419474" cy="25548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152400</xdr:colOff>
      <xdr:row>5</xdr:row>
      <xdr:rowOff>104775</xdr:rowOff>
    </xdr:from>
    <xdr:to>
      <xdr:col>6</xdr:col>
      <xdr:colOff>4219575</xdr:colOff>
      <xdr:row>7</xdr:row>
      <xdr:rowOff>29354</xdr:rowOff>
    </xdr:to>
    <xdr:pic>
      <xdr:nvPicPr>
        <xdr:cNvPr id="9" name="Grafik 8">
          <a:extLst>
            <a:ext uri="{FF2B5EF4-FFF2-40B4-BE49-F238E27FC236}">
              <a16:creationId xmlns:a16="http://schemas.microsoft.com/office/drawing/2014/main" id="{98FBFBEB-B453-484A-BCA5-FA307B7B05AB}"/>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1449050" y="1066800"/>
          <a:ext cx="5324475" cy="1839104"/>
        </a:xfrm>
        <a:prstGeom prst="rect">
          <a:avLst/>
        </a:prstGeom>
      </xdr:spPr>
    </xdr:pic>
    <xdr:clientData/>
  </xdr:twoCellAnchor>
  <xdr:oneCellAnchor>
    <xdr:from>
      <xdr:col>2</xdr:col>
      <xdr:colOff>1685925</xdr:colOff>
      <xdr:row>1</xdr:row>
      <xdr:rowOff>0</xdr:rowOff>
    </xdr:from>
    <xdr:ext cx="1438275" cy="264560"/>
    <xdr:sp macro="" textlink="">
      <xdr:nvSpPr>
        <xdr:cNvPr id="12" name="Textfeld 11">
          <a:hlinkClick xmlns:r="http://schemas.openxmlformats.org/officeDocument/2006/relationships" r:id="rId4"/>
          <a:extLst>
            <a:ext uri="{FF2B5EF4-FFF2-40B4-BE49-F238E27FC236}">
              <a16:creationId xmlns:a16="http://schemas.microsoft.com/office/drawing/2014/main" id="{3287636F-CC8F-41E0-A287-315129A055B3}"/>
            </a:ext>
          </a:extLst>
        </xdr:cNvPr>
        <xdr:cNvSpPr txBox="1"/>
      </xdr:nvSpPr>
      <xdr:spPr>
        <a:xfrm>
          <a:off x="2943225" y="190500"/>
          <a:ext cx="1438275" cy="264560"/>
        </a:xfrm>
        <a:prstGeom prst="rect">
          <a:avLst/>
        </a:prstGeom>
        <a:solidFill>
          <a:schemeClr val="accent2"/>
        </a:solidFill>
        <a:ln>
          <a:solidFill>
            <a:schemeClr val="bg1">
              <a:lumMod val="8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lgn="ctr"/>
          <a:r>
            <a:rPr lang="de-DE" sz="1100" b="1">
              <a:solidFill>
                <a:schemeClr val="bg1"/>
              </a:solidFill>
              <a:latin typeface="+mn-lt"/>
              <a:ea typeface="+mn-ea"/>
              <a:cs typeface="+mn-cs"/>
            </a:rPr>
            <a:t>Back to Synthesis</a:t>
          </a:r>
        </a:p>
      </xdr:txBody>
    </xdr:sp>
    <xdr:clientData/>
  </xdr:oneCellAnchor>
  <xdr:oneCellAnchor>
    <xdr:from>
      <xdr:col>2</xdr:col>
      <xdr:colOff>0</xdr:colOff>
      <xdr:row>1</xdr:row>
      <xdr:rowOff>0</xdr:rowOff>
    </xdr:from>
    <xdr:ext cx="1550548" cy="265152"/>
    <xdr:sp macro="" textlink="">
      <xdr:nvSpPr>
        <xdr:cNvPr id="13" name="Textfeld 12">
          <a:hlinkClick xmlns:r="http://schemas.openxmlformats.org/officeDocument/2006/relationships" r:id="rId5"/>
          <a:extLst>
            <a:ext uri="{FF2B5EF4-FFF2-40B4-BE49-F238E27FC236}">
              <a16:creationId xmlns:a16="http://schemas.microsoft.com/office/drawing/2014/main" id="{266D691D-2882-4CDF-B72F-CA706DFAA13E}"/>
            </a:ext>
          </a:extLst>
        </xdr:cNvPr>
        <xdr:cNvSpPr txBox="1"/>
      </xdr:nvSpPr>
      <xdr:spPr>
        <a:xfrm>
          <a:off x="1257300" y="190500"/>
          <a:ext cx="1550548" cy="265152"/>
        </a:xfrm>
        <a:prstGeom prst="rect">
          <a:avLst/>
        </a:prstGeom>
        <a:solidFill>
          <a:schemeClr val="accent2"/>
        </a:solidFill>
        <a:ln>
          <a:solidFill>
            <a:schemeClr val="bg1">
              <a:lumMod val="8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100" b="1">
              <a:solidFill>
                <a:schemeClr val="bg1"/>
              </a:solidFill>
            </a:rPr>
            <a:t>Back to Matrix</a:t>
          </a:r>
        </a:p>
      </xdr:txBody>
    </xdr:sp>
    <xdr:clientData/>
  </xdr:oneCellAnchor>
</xdr:wsDr>
</file>

<file path=xl/drawings/drawing15.xml><?xml version="1.0" encoding="utf-8"?>
<xdr:wsDr xmlns:xdr="http://schemas.openxmlformats.org/drawingml/2006/spreadsheetDrawing" xmlns:a="http://schemas.openxmlformats.org/drawingml/2006/main">
  <xdr:twoCellAnchor editAs="oneCell">
    <xdr:from>
      <xdr:col>3</xdr:col>
      <xdr:colOff>219075</xdr:colOff>
      <xdr:row>4</xdr:row>
      <xdr:rowOff>152399</xdr:rowOff>
    </xdr:from>
    <xdr:to>
      <xdr:col>4</xdr:col>
      <xdr:colOff>1416050</xdr:colOff>
      <xdr:row>8</xdr:row>
      <xdr:rowOff>311522</xdr:rowOff>
    </xdr:to>
    <xdr:pic>
      <xdr:nvPicPr>
        <xdr:cNvPr id="4" name="Grafik 3" descr="https://blest.co.jp/wp-content/themes/blest/images/nvg01.jpg">
          <a:extLst>
            <a:ext uri="{FF2B5EF4-FFF2-40B4-BE49-F238E27FC236}">
              <a16:creationId xmlns:a16="http://schemas.microsoft.com/office/drawing/2014/main" id="{808C435B-4FB1-4883-8520-29C449030341}"/>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5848350" y="923924"/>
          <a:ext cx="2447925" cy="1838325"/>
        </a:xfrm>
        <a:prstGeom prst="rect">
          <a:avLst/>
        </a:prstGeom>
        <a:noFill/>
        <a:ln>
          <a:noFill/>
        </a:ln>
      </xdr:spPr>
    </xdr:pic>
    <xdr:clientData/>
  </xdr:twoCellAnchor>
  <xdr:twoCellAnchor editAs="oneCell">
    <xdr:from>
      <xdr:col>4</xdr:col>
      <xdr:colOff>1495425</xdr:colOff>
      <xdr:row>4</xdr:row>
      <xdr:rowOff>152399</xdr:rowOff>
    </xdr:from>
    <xdr:to>
      <xdr:col>4</xdr:col>
      <xdr:colOff>4000500</xdr:colOff>
      <xdr:row>8</xdr:row>
      <xdr:rowOff>311522</xdr:rowOff>
    </xdr:to>
    <xdr:pic>
      <xdr:nvPicPr>
        <xdr:cNvPr id="5" name="Grafik 4" descr="https://blest.co.jp/wp-content/themes/blest/images/nvg04.jpg">
          <a:extLst>
            <a:ext uri="{FF2B5EF4-FFF2-40B4-BE49-F238E27FC236}">
              <a16:creationId xmlns:a16="http://schemas.microsoft.com/office/drawing/2014/main" id="{67D2DFC5-25DE-4172-A21B-6888F7CE096F}"/>
            </a:ext>
          </a:extLst>
        </xdr:cNvPr>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8372475" y="923924"/>
          <a:ext cx="2505075" cy="1838325"/>
        </a:xfrm>
        <a:prstGeom prst="rect">
          <a:avLst/>
        </a:prstGeom>
        <a:noFill/>
        <a:ln>
          <a:noFill/>
        </a:ln>
      </xdr:spPr>
    </xdr:pic>
    <xdr:clientData/>
  </xdr:twoCellAnchor>
  <xdr:twoCellAnchor editAs="oneCell">
    <xdr:from>
      <xdr:col>5</xdr:col>
      <xdr:colOff>76200</xdr:colOff>
      <xdr:row>4</xdr:row>
      <xdr:rowOff>142874</xdr:rowOff>
    </xdr:from>
    <xdr:to>
      <xdr:col>6</xdr:col>
      <xdr:colOff>1371600</xdr:colOff>
      <xdr:row>8</xdr:row>
      <xdr:rowOff>350257</xdr:rowOff>
    </xdr:to>
    <xdr:pic>
      <xdr:nvPicPr>
        <xdr:cNvPr id="6" name="Grafik 5" descr="L'industrie c'est fou] Earthwake, l'association qui transforme les déchets  plastiques en carburant">
          <a:extLst>
            <a:ext uri="{FF2B5EF4-FFF2-40B4-BE49-F238E27FC236}">
              <a16:creationId xmlns:a16="http://schemas.microsoft.com/office/drawing/2014/main" id="{13ED5F53-BDFB-4798-A436-81F488F43603}"/>
            </a:ext>
          </a:extLst>
        </xdr:cNvPr>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1334750" y="914399"/>
          <a:ext cx="2543175" cy="1880235"/>
        </a:xfrm>
        <a:prstGeom prst="rect">
          <a:avLst/>
        </a:prstGeom>
        <a:noFill/>
        <a:ln>
          <a:noFill/>
        </a:ln>
      </xdr:spPr>
    </xdr:pic>
    <xdr:clientData/>
  </xdr:twoCellAnchor>
  <xdr:twoCellAnchor editAs="oneCell">
    <xdr:from>
      <xdr:col>6</xdr:col>
      <xdr:colOff>1428750</xdr:colOff>
      <xdr:row>4</xdr:row>
      <xdr:rowOff>152400</xdr:rowOff>
    </xdr:from>
    <xdr:to>
      <xdr:col>7</xdr:col>
      <xdr:colOff>6350</xdr:colOff>
      <xdr:row>8</xdr:row>
      <xdr:rowOff>362397</xdr:rowOff>
    </xdr:to>
    <xdr:pic>
      <xdr:nvPicPr>
        <xdr:cNvPr id="7" name="Grafik 6" descr="VIDÉO - Chrysalis, la machine qui transforme les déchets plastiques en  gazole">
          <a:extLst>
            <a:ext uri="{FF2B5EF4-FFF2-40B4-BE49-F238E27FC236}">
              <a16:creationId xmlns:a16="http://schemas.microsoft.com/office/drawing/2014/main" id="{5D32DE71-6357-4E26-8518-544472DC9367}"/>
            </a:ext>
          </a:extLst>
        </xdr:cNvPr>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3935075" y="923925"/>
          <a:ext cx="2962275" cy="1889759"/>
        </a:xfrm>
        <a:prstGeom prst="rect">
          <a:avLst/>
        </a:prstGeom>
        <a:noFill/>
        <a:ln>
          <a:noFill/>
        </a:ln>
      </xdr:spPr>
    </xdr:pic>
    <xdr:clientData/>
  </xdr:twoCellAnchor>
  <xdr:oneCellAnchor>
    <xdr:from>
      <xdr:col>2</xdr:col>
      <xdr:colOff>1685925</xdr:colOff>
      <xdr:row>1</xdr:row>
      <xdr:rowOff>0</xdr:rowOff>
    </xdr:from>
    <xdr:ext cx="1438275" cy="264560"/>
    <xdr:sp macro="" textlink="">
      <xdr:nvSpPr>
        <xdr:cNvPr id="10" name="Textfeld 9">
          <a:hlinkClick xmlns:r="http://schemas.openxmlformats.org/officeDocument/2006/relationships" r:id="rId5"/>
          <a:extLst>
            <a:ext uri="{FF2B5EF4-FFF2-40B4-BE49-F238E27FC236}">
              <a16:creationId xmlns:a16="http://schemas.microsoft.com/office/drawing/2014/main" id="{3160FF41-FFE4-42F0-975D-7625B19D2EF9}"/>
            </a:ext>
          </a:extLst>
        </xdr:cNvPr>
        <xdr:cNvSpPr txBox="1"/>
      </xdr:nvSpPr>
      <xdr:spPr>
        <a:xfrm>
          <a:off x="2943225" y="190500"/>
          <a:ext cx="1438275" cy="264560"/>
        </a:xfrm>
        <a:prstGeom prst="rect">
          <a:avLst/>
        </a:prstGeom>
        <a:solidFill>
          <a:schemeClr val="accent2"/>
        </a:solidFill>
        <a:ln>
          <a:solidFill>
            <a:schemeClr val="bg1">
              <a:lumMod val="8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lgn="ctr"/>
          <a:r>
            <a:rPr lang="de-DE" sz="1100" b="1">
              <a:solidFill>
                <a:schemeClr val="bg1"/>
              </a:solidFill>
              <a:latin typeface="+mn-lt"/>
              <a:ea typeface="+mn-ea"/>
              <a:cs typeface="+mn-cs"/>
            </a:rPr>
            <a:t>Back to Synthesis</a:t>
          </a:r>
        </a:p>
      </xdr:txBody>
    </xdr:sp>
    <xdr:clientData/>
  </xdr:oneCellAnchor>
  <xdr:oneCellAnchor>
    <xdr:from>
      <xdr:col>2</xdr:col>
      <xdr:colOff>0</xdr:colOff>
      <xdr:row>1</xdr:row>
      <xdr:rowOff>0</xdr:rowOff>
    </xdr:from>
    <xdr:ext cx="1550548" cy="265152"/>
    <xdr:sp macro="" textlink="">
      <xdr:nvSpPr>
        <xdr:cNvPr id="11" name="Textfeld 10">
          <a:hlinkClick xmlns:r="http://schemas.openxmlformats.org/officeDocument/2006/relationships" r:id="rId6"/>
          <a:extLst>
            <a:ext uri="{FF2B5EF4-FFF2-40B4-BE49-F238E27FC236}">
              <a16:creationId xmlns:a16="http://schemas.microsoft.com/office/drawing/2014/main" id="{69481492-1AA7-439E-A227-1A6C0205B6C2}"/>
            </a:ext>
          </a:extLst>
        </xdr:cNvPr>
        <xdr:cNvSpPr txBox="1"/>
      </xdr:nvSpPr>
      <xdr:spPr>
        <a:xfrm>
          <a:off x="1257300" y="190500"/>
          <a:ext cx="1550548" cy="265152"/>
        </a:xfrm>
        <a:prstGeom prst="rect">
          <a:avLst/>
        </a:prstGeom>
        <a:solidFill>
          <a:schemeClr val="accent2"/>
        </a:solidFill>
        <a:ln>
          <a:solidFill>
            <a:schemeClr val="bg1">
              <a:lumMod val="8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100" b="1">
              <a:solidFill>
                <a:schemeClr val="bg1"/>
              </a:solidFill>
            </a:rPr>
            <a:t>Back to Matrix</a:t>
          </a:r>
        </a:p>
      </xdr:txBody>
    </xdr:sp>
    <xdr:clientData/>
  </xdr:oneCellAnchor>
</xdr:wsDr>
</file>

<file path=xl/drawings/drawing16.xml><?xml version="1.0" encoding="utf-8"?>
<xdr:wsDr xmlns:xdr="http://schemas.openxmlformats.org/drawingml/2006/spreadsheetDrawing" xmlns:a="http://schemas.openxmlformats.org/drawingml/2006/main">
  <xdr:twoCellAnchor>
    <xdr:from>
      <xdr:col>4</xdr:col>
      <xdr:colOff>114299</xdr:colOff>
      <xdr:row>4</xdr:row>
      <xdr:rowOff>95250</xdr:rowOff>
    </xdr:from>
    <xdr:to>
      <xdr:col>4</xdr:col>
      <xdr:colOff>3429000</xdr:colOff>
      <xdr:row>9</xdr:row>
      <xdr:rowOff>44141</xdr:rowOff>
    </xdr:to>
    <xdr:pic>
      <xdr:nvPicPr>
        <xdr:cNvPr id="5" name="Grafik 23" descr="image001">
          <a:extLst>
            <a:ext uri="{FF2B5EF4-FFF2-40B4-BE49-F238E27FC236}">
              <a16:creationId xmlns:a16="http://schemas.microsoft.com/office/drawing/2014/main" id="{203FD401-F8ED-4D24-B899-F67A696DD65D}"/>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6991349" y="866775"/>
          <a:ext cx="3314701" cy="24253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1733550</xdr:colOff>
      <xdr:row>16</xdr:row>
      <xdr:rowOff>19050</xdr:rowOff>
    </xdr:from>
    <xdr:to>
      <xdr:col>4</xdr:col>
      <xdr:colOff>4334125</xdr:colOff>
      <xdr:row>20</xdr:row>
      <xdr:rowOff>122464</xdr:rowOff>
    </xdr:to>
    <xdr:pic>
      <xdr:nvPicPr>
        <xdr:cNvPr id="7" name="Grafik 10" descr="https://www.syngas.com.my/assets/images/dsc-47-2000x1333.jpg">
          <a:extLst>
            <a:ext uri="{FF2B5EF4-FFF2-40B4-BE49-F238E27FC236}">
              <a16:creationId xmlns:a16="http://schemas.microsoft.com/office/drawing/2014/main" id="{1134E04B-137A-4755-9692-16DCFE20F9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8822871" y="7162800"/>
          <a:ext cx="2600575" cy="21580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66676</xdr:colOff>
      <xdr:row>16</xdr:row>
      <xdr:rowOff>19050</xdr:rowOff>
    </xdr:from>
    <xdr:to>
      <xdr:col>4</xdr:col>
      <xdr:colOff>1564823</xdr:colOff>
      <xdr:row>20</xdr:row>
      <xdr:rowOff>116032</xdr:rowOff>
    </xdr:to>
    <xdr:pic>
      <xdr:nvPicPr>
        <xdr:cNvPr id="10" name="Grafik 11" descr="https://www.syngas.com.my/assets/images/dsc-40-2000x1333.jpg">
          <a:extLst>
            <a:ext uri="{FF2B5EF4-FFF2-40B4-BE49-F238E27FC236}">
              <a16:creationId xmlns:a16="http://schemas.microsoft.com/office/drawing/2014/main" id="{7F196F06-E5EB-4D0C-A5D2-701E3CCB8C4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5904140" y="7162800"/>
          <a:ext cx="2750004" cy="21516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114299</xdr:colOff>
      <xdr:row>4</xdr:row>
      <xdr:rowOff>95250</xdr:rowOff>
    </xdr:from>
    <xdr:to>
      <xdr:col>4</xdr:col>
      <xdr:colOff>3429000</xdr:colOff>
      <xdr:row>9</xdr:row>
      <xdr:rowOff>44141</xdr:rowOff>
    </xdr:to>
    <xdr:pic>
      <xdr:nvPicPr>
        <xdr:cNvPr id="11" name="Grafik 23" descr="image001">
          <a:extLst>
            <a:ext uri="{FF2B5EF4-FFF2-40B4-BE49-F238E27FC236}">
              <a16:creationId xmlns:a16="http://schemas.microsoft.com/office/drawing/2014/main" id="{337C3981-3A7D-41EF-A1FE-97B8A185CAA6}"/>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019924" y="866775"/>
          <a:ext cx="3314701" cy="31302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1685925</xdr:colOff>
      <xdr:row>1</xdr:row>
      <xdr:rowOff>0</xdr:rowOff>
    </xdr:from>
    <xdr:ext cx="1438275" cy="264560"/>
    <xdr:sp macro="" textlink="">
      <xdr:nvSpPr>
        <xdr:cNvPr id="14" name="Textfeld 13">
          <a:hlinkClick xmlns:r="http://schemas.openxmlformats.org/officeDocument/2006/relationships" r:id="rId4"/>
          <a:extLst>
            <a:ext uri="{FF2B5EF4-FFF2-40B4-BE49-F238E27FC236}">
              <a16:creationId xmlns:a16="http://schemas.microsoft.com/office/drawing/2014/main" id="{6A3B4075-4A53-40D0-8B63-E3CFCD5784D5}"/>
            </a:ext>
          </a:extLst>
        </xdr:cNvPr>
        <xdr:cNvSpPr txBox="1"/>
      </xdr:nvSpPr>
      <xdr:spPr>
        <a:xfrm>
          <a:off x="2943225" y="190500"/>
          <a:ext cx="1438275" cy="264560"/>
        </a:xfrm>
        <a:prstGeom prst="rect">
          <a:avLst/>
        </a:prstGeom>
        <a:solidFill>
          <a:schemeClr val="accent2"/>
        </a:solidFill>
        <a:ln>
          <a:solidFill>
            <a:schemeClr val="bg1">
              <a:lumMod val="8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lgn="ctr"/>
          <a:r>
            <a:rPr lang="de-DE" sz="1100" b="1">
              <a:solidFill>
                <a:schemeClr val="bg1"/>
              </a:solidFill>
              <a:latin typeface="+mn-lt"/>
              <a:ea typeface="+mn-ea"/>
              <a:cs typeface="+mn-cs"/>
            </a:rPr>
            <a:t>Back to Synthesis</a:t>
          </a:r>
        </a:p>
      </xdr:txBody>
    </xdr:sp>
    <xdr:clientData/>
  </xdr:oneCellAnchor>
  <xdr:oneCellAnchor>
    <xdr:from>
      <xdr:col>2</xdr:col>
      <xdr:colOff>0</xdr:colOff>
      <xdr:row>1</xdr:row>
      <xdr:rowOff>0</xdr:rowOff>
    </xdr:from>
    <xdr:ext cx="1550548" cy="265152"/>
    <xdr:sp macro="" textlink="">
      <xdr:nvSpPr>
        <xdr:cNvPr id="15" name="Textfeld 14">
          <a:hlinkClick xmlns:r="http://schemas.openxmlformats.org/officeDocument/2006/relationships" r:id="rId5"/>
          <a:extLst>
            <a:ext uri="{FF2B5EF4-FFF2-40B4-BE49-F238E27FC236}">
              <a16:creationId xmlns:a16="http://schemas.microsoft.com/office/drawing/2014/main" id="{B103E2BC-4C0C-415A-A537-12E8C5178D8C}"/>
            </a:ext>
          </a:extLst>
        </xdr:cNvPr>
        <xdr:cNvSpPr txBox="1"/>
      </xdr:nvSpPr>
      <xdr:spPr>
        <a:xfrm>
          <a:off x="1257300" y="190500"/>
          <a:ext cx="1550548" cy="265152"/>
        </a:xfrm>
        <a:prstGeom prst="rect">
          <a:avLst/>
        </a:prstGeom>
        <a:solidFill>
          <a:schemeClr val="accent2"/>
        </a:solidFill>
        <a:ln>
          <a:solidFill>
            <a:schemeClr val="bg1">
              <a:lumMod val="8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100" b="1">
              <a:solidFill>
                <a:schemeClr val="bg1"/>
              </a:solidFill>
            </a:rPr>
            <a:t>Back to Matrix</a:t>
          </a:r>
        </a:p>
      </xdr:txBody>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3</xdr:col>
      <xdr:colOff>1057274</xdr:colOff>
      <xdr:row>4</xdr:row>
      <xdr:rowOff>76199</xdr:rowOff>
    </xdr:from>
    <xdr:to>
      <xdr:col>4</xdr:col>
      <xdr:colOff>1552574</xdr:colOff>
      <xdr:row>8</xdr:row>
      <xdr:rowOff>428624</xdr:rowOff>
    </xdr:to>
    <xdr:pic>
      <xdr:nvPicPr>
        <xdr:cNvPr id="3" name="Grafik 2" descr="The Sirocco Incinerator">
          <a:extLst>
            <a:ext uri="{FF2B5EF4-FFF2-40B4-BE49-F238E27FC236}">
              <a16:creationId xmlns:a16="http://schemas.microsoft.com/office/drawing/2014/main" id="{4A376467-3E54-4A06-9A33-0337C6BD5394}"/>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6686549" y="847724"/>
          <a:ext cx="1743075" cy="1838325"/>
        </a:xfrm>
        <a:prstGeom prst="rect">
          <a:avLst/>
        </a:prstGeom>
        <a:noFill/>
        <a:ln>
          <a:noFill/>
        </a:ln>
      </xdr:spPr>
    </xdr:pic>
    <xdr:clientData/>
  </xdr:twoCellAnchor>
  <xdr:twoCellAnchor editAs="oneCell">
    <xdr:from>
      <xdr:col>4</xdr:col>
      <xdr:colOff>1982198</xdr:colOff>
      <xdr:row>4</xdr:row>
      <xdr:rowOff>161926</xdr:rowOff>
    </xdr:from>
    <xdr:to>
      <xdr:col>4</xdr:col>
      <xdr:colOff>2895600</xdr:colOff>
      <xdr:row>8</xdr:row>
      <xdr:rowOff>333375</xdr:rowOff>
    </xdr:to>
    <xdr:pic>
      <xdr:nvPicPr>
        <xdr:cNvPr id="4" name="Grafik 3">
          <a:extLst>
            <a:ext uri="{FF2B5EF4-FFF2-40B4-BE49-F238E27FC236}">
              <a16:creationId xmlns:a16="http://schemas.microsoft.com/office/drawing/2014/main" id="{86EA25E7-48EF-4977-9A6C-95D503D103C1}"/>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8859248" y="933451"/>
          <a:ext cx="913402" cy="1657349"/>
        </a:xfrm>
        <a:prstGeom prst="rect">
          <a:avLst/>
        </a:prstGeom>
      </xdr:spPr>
    </xdr:pic>
    <xdr:clientData/>
  </xdr:twoCellAnchor>
  <xdr:twoCellAnchor editAs="oneCell">
    <xdr:from>
      <xdr:col>3</xdr:col>
      <xdr:colOff>1057274</xdr:colOff>
      <xdr:row>4</xdr:row>
      <xdr:rowOff>76199</xdr:rowOff>
    </xdr:from>
    <xdr:to>
      <xdr:col>4</xdr:col>
      <xdr:colOff>1552574</xdr:colOff>
      <xdr:row>8</xdr:row>
      <xdr:rowOff>428624</xdr:rowOff>
    </xdr:to>
    <xdr:pic>
      <xdr:nvPicPr>
        <xdr:cNvPr id="7" name="Grafik 6" descr="The Sirocco Incinerator">
          <a:extLst>
            <a:ext uri="{FF2B5EF4-FFF2-40B4-BE49-F238E27FC236}">
              <a16:creationId xmlns:a16="http://schemas.microsoft.com/office/drawing/2014/main" id="{22829C72-3F0F-4949-9F9E-65D27CDEE180}"/>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6705599" y="847724"/>
          <a:ext cx="1752600" cy="1838325"/>
        </a:xfrm>
        <a:prstGeom prst="rect">
          <a:avLst/>
        </a:prstGeom>
        <a:noFill/>
        <a:ln>
          <a:noFill/>
        </a:ln>
      </xdr:spPr>
    </xdr:pic>
    <xdr:clientData/>
  </xdr:twoCellAnchor>
  <xdr:twoCellAnchor editAs="oneCell">
    <xdr:from>
      <xdr:col>4</xdr:col>
      <xdr:colOff>1982198</xdr:colOff>
      <xdr:row>4</xdr:row>
      <xdr:rowOff>161926</xdr:rowOff>
    </xdr:from>
    <xdr:to>
      <xdr:col>4</xdr:col>
      <xdr:colOff>2895600</xdr:colOff>
      <xdr:row>8</xdr:row>
      <xdr:rowOff>333375</xdr:rowOff>
    </xdr:to>
    <xdr:pic>
      <xdr:nvPicPr>
        <xdr:cNvPr id="8" name="Grafik 7">
          <a:extLst>
            <a:ext uri="{FF2B5EF4-FFF2-40B4-BE49-F238E27FC236}">
              <a16:creationId xmlns:a16="http://schemas.microsoft.com/office/drawing/2014/main" id="{DC867AD3-0875-484B-ABD0-6EA376DD5C5B}"/>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8887823" y="933451"/>
          <a:ext cx="913402" cy="1657349"/>
        </a:xfrm>
        <a:prstGeom prst="rect">
          <a:avLst/>
        </a:prstGeom>
      </xdr:spPr>
    </xdr:pic>
    <xdr:clientData/>
  </xdr:twoCellAnchor>
  <xdr:oneCellAnchor>
    <xdr:from>
      <xdr:col>2</xdr:col>
      <xdr:colOff>1685925</xdr:colOff>
      <xdr:row>1</xdr:row>
      <xdr:rowOff>0</xdr:rowOff>
    </xdr:from>
    <xdr:ext cx="1438275" cy="264560"/>
    <xdr:sp macro="" textlink="">
      <xdr:nvSpPr>
        <xdr:cNvPr id="11" name="Textfeld 10">
          <a:hlinkClick xmlns:r="http://schemas.openxmlformats.org/officeDocument/2006/relationships" r:id="rId3"/>
          <a:extLst>
            <a:ext uri="{FF2B5EF4-FFF2-40B4-BE49-F238E27FC236}">
              <a16:creationId xmlns:a16="http://schemas.microsoft.com/office/drawing/2014/main" id="{47F108FE-BA66-481C-9852-D2E4BF3CC6D1}"/>
            </a:ext>
          </a:extLst>
        </xdr:cNvPr>
        <xdr:cNvSpPr txBox="1"/>
      </xdr:nvSpPr>
      <xdr:spPr>
        <a:xfrm>
          <a:off x="2943225" y="190500"/>
          <a:ext cx="1438275" cy="264560"/>
        </a:xfrm>
        <a:prstGeom prst="rect">
          <a:avLst/>
        </a:prstGeom>
        <a:solidFill>
          <a:schemeClr val="accent2"/>
        </a:solidFill>
        <a:ln>
          <a:solidFill>
            <a:schemeClr val="bg1">
              <a:lumMod val="8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lgn="ctr"/>
          <a:r>
            <a:rPr lang="de-DE" sz="1100" b="1">
              <a:solidFill>
                <a:schemeClr val="bg1"/>
              </a:solidFill>
              <a:latin typeface="+mn-lt"/>
              <a:ea typeface="+mn-ea"/>
              <a:cs typeface="+mn-cs"/>
            </a:rPr>
            <a:t>Back to Synthesis</a:t>
          </a:r>
        </a:p>
      </xdr:txBody>
    </xdr:sp>
    <xdr:clientData/>
  </xdr:oneCellAnchor>
  <xdr:oneCellAnchor>
    <xdr:from>
      <xdr:col>2</xdr:col>
      <xdr:colOff>0</xdr:colOff>
      <xdr:row>1</xdr:row>
      <xdr:rowOff>0</xdr:rowOff>
    </xdr:from>
    <xdr:ext cx="1550548" cy="265152"/>
    <xdr:sp macro="" textlink="">
      <xdr:nvSpPr>
        <xdr:cNvPr id="12" name="Textfeld 11">
          <a:hlinkClick xmlns:r="http://schemas.openxmlformats.org/officeDocument/2006/relationships" r:id="rId4"/>
          <a:extLst>
            <a:ext uri="{FF2B5EF4-FFF2-40B4-BE49-F238E27FC236}">
              <a16:creationId xmlns:a16="http://schemas.microsoft.com/office/drawing/2014/main" id="{DF2A2816-5D25-4CF8-B143-52C0759CBA6F}"/>
            </a:ext>
          </a:extLst>
        </xdr:cNvPr>
        <xdr:cNvSpPr txBox="1"/>
      </xdr:nvSpPr>
      <xdr:spPr>
        <a:xfrm>
          <a:off x="1257300" y="190500"/>
          <a:ext cx="1550548" cy="265152"/>
        </a:xfrm>
        <a:prstGeom prst="rect">
          <a:avLst/>
        </a:prstGeom>
        <a:solidFill>
          <a:schemeClr val="accent2"/>
        </a:solidFill>
        <a:ln>
          <a:solidFill>
            <a:schemeClr val="bg1">
              <a:lumMod val="8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100" b="1">
              <a:solidFill>
                <a:schemeClr val="bg1"/>
              </a:solidFill>
            </a:rPr>
            <a:t>Back to Matrix</a:t>
          </a:r>
        </a:p>
      </xdr:txBody>
    </xdr:sp>
    <xdr:clientData/>
  </xdr:oneCellAnchor>
</xdr:wsDr>
</file>

<file path=xl/drawings/drawing18.xml><?xml version="1.0" encoding="utf-8"?>
<xdr:wsDr xmlns:xdr="http://schemas.openxmlformats.org/drawingml/2006/spreadsheetDrawing" xmlns:a="http://schemas.openxmlformats.org/drawingml/2006/main">
  <xdr:twoCellAnchor editAs="oneCell">
    <xdr:from>
      <xdr:col>4</xdr:col>
      <xdr:colOff>552449</xdr:colOff>
      <xdr:row>4</xdr:row>
      <xdr:rowOff>19050</xdr:rowOff>
    </xdr:from>
    <xdr:to>
      <xdr:col>4</xdr:col>
      <xdr:colOff>1762124</xdr:colOff>
      <xdr:row>8</xdr:row>
      <xdr:rowOff>826214</xdr:rowOff>
    </xdr:to>
    <xdr:pic>
      <xdr:nvPicPr>
        <xdr:cNvPr id="8" name="imageresource" descr="I8-10S Incinerator">
          <a:extLst>
            <a:ext uri="{FF2B5EF4-FFF2-40B4-BE49-F238E27FC236}">
              <a16:creationId xmlns:a16="http://schemas.microsoft.com/office/drawing/2014/main" id="{527F98FA-2C61-4862-B845-A529AF9671C6}"/>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458074" y="790575"/>
          <a:ext cx="1209675" cy="24899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1685925</xdr:colOff>
      <xdr:row>1</xdr:row>
      <xdr:rowOff>0</xdr:rowOff>
    </xdr:from>
    <xdr:ext cx="1438275" cy="264560"/>
    <xdr:sp macro="" textlink="">
      <xdr:nvSpPr>
        <xdr:cNvPr id="9" name="Textfeld 8">
          <a:hlinkClick xmlns:r="http://schemas.openxmlformats.org/officeDocument/2006/relationships" r:id="rId2"/>
          <a:extLst>
            <a:ext uri="{FF2B5EF4-FFF2-40B4-BE49-F238E27FC236}">
              <a16:creationId xmlns:a16="http://schemas.microsoft.com/office/drawing/2014/main" id="{AD89610D-12AE-46EA-A60C-983114D9AFB6}"/>
            </a:ext>
          </a:extLst>
        </xdr:cNvPr>
        <xdr:cNvSpPr txBox="1"/>
      </xdr:nvSpPr>
      <xdr:spPr>
        <a:xfrm>
          <a:off x="2943225" y="190500"/>
          <a:ext cx="1438275" cy="264560"/>
        </a:xfrm>
        <a:prstGeom prst="rect">
          <a:avLst/>
        </a:prstGeom>
        <a:solidFill>
          <a:schemeClr val="accent2"/>
        </a:solidFill>
        <a:ln>
          <a:solidFill>
            <a:schemeClr val="bg1">
              <a:lumMod val="8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lgn="ctr"/>
          <a:r>
            <a:rPr lang="de-DE" sz="1100" b="1">
              <a:solidFill>
                <a:schemeClr val="bg1"/>
              </a:solidFill>
              <a:latin typeface="+mn-lt"/>
              <a:ea typeface="+mn-ea"/>
              <a:cs typeface="+mn-cs"/>
            </a:rPr>
            <a:t>Back to Synthesis</a:t>
          </a:r>
        </a:p>
      </xdr:txBody>
    </xdr:sp>
    <xdr:clientData/>
  </xdr:oneCellAnchor>
  <xdr:oneCellAnchor>
    <xdr:from>
      <xdr:col>2</xdr:col>
      <xdr:colOff>0</xdr:colOff>
      <xdr:row>1</xdr:row>
      <xdr:rowOff>0</xdr:rowOff>
    </xdr:from>
    <xdr:ext cx="1550548" cy="265152"/>
    <xdr:sp macro="" textlink="">
      <xdr:nvSpPr>
        <xdr:cNvPr id="10" name="Textfeld 9">
          <a:hlinkClick xmlns:r="http://schemas.openxmlformats.org/officeDocument/2006/relationships" r:id="rId3"/>
          <a:extLst>
            <a:ext uri="{FF2B5EF4-FFF2-40B4-BE49-F238E27FC236}">
              <a16:creationId xmlns:a16="http://schemas.microsoft.com/office/drawing/2014/main" id="{889F4602-C988-4BF9-BF77-AFFF88C925C9}"/>
            </a:ext>
          </a:extLst>
        </xdr:cNvPr>
        <xdr:cNvSpPr txBox="1"/>
      </xdr:nvSpPr>
      <xdr:spPr>
        <a:xfrm>
          <a:off x="1257300" y="190500"/>
          <a:ext cx="1550548" cy="265152"/>
        </a:xfrm>
        <a:prstGeom prst="rect">
          <a:avLst/>
        </a:prstGeom>
        <a:solidFill>
          <a:schemeClr val="accent2"/>
        </a:solidFill>
        <a:ln>
          <a:solidFill>
            <a:schemeClr val="bg1">
              <a:lumMod val="8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100" b="1">
              <a:solidFill>
                <a:schemeClr val="bg1"/>
              </a:solidFill>
            </a:rPr>
            <a:t>Back to Matrix</a:t>
          </a:r>
        </a:p>
      </xdr:txBody>
    </xdr:sp>
    <xdr:clientData/>
  </xdr:oneCellAnchor>
</xdr:wsDr>
</file>

<file path=xl/drawings/drawing19.xml><?xml version="1.0" encoding="utf-8"?>
<xdr:wsDr xmlns:xdr="http://schemas.openxmlformats.org/drawingml/2006/spreadsheetDrawing" xmlns:a="http://schemas.openxmlformats.org/drawingml/2006/main">
  <xdr:twoCellAnchor editAs="oneCell">
    <xdr:from>
      <xdr:col>3</xdr:col>
      <xdr:colOff>238125</xdr:colOff>
      <xdr:row>6</xdr:row>
      <xdr:rowOff>285750</xdr:rowOff>
    </xdr:from>
    <xdr:to>
      <xdr:col>4</xdr:col>
      <xdr:colOff>4143375</xdr:colOff>
      <xdr:row>8</xdr:row>
      <xdr:rowOff>295275</xdr:rowOff>
    </xdr:to>
    <xdr:pic>
      <xdr:nvPicPr>
        <xdr:cNvPr id="3" name="Grafik 2" descr="The insides of the 4-ton electric model. There's a smaller version that uses solar.">
          <a:extLst>
            <a:ext uri="{FF2B5EF4-FFF2-40B4-BE49-F238E27FC236}">
              <a16:creationId xmlns:a16="http://schemas.microsoft.com/office/drawing/2014/main" id="{A0AE44B4-AB5C-4117-8A57-FD3B05ABA333}"/>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5886450" y="1600200"/>
          <a:ext cx="5162550" cy="1724025"/>
        </a:xfrm>
        <a:prstGeom prst="rect">
          <a:avLst/>
        </a:prstGeom>
        <a:noFill/>
        <a:ln>
          <a:noFill/>
        </a:ln>
      </xdr:spPr>
    </xdr:pic>
    <xdr:clientData/>
  </xdr:twoCellAnchor>
  <xdr:twoCellAnchor editAs="oneCell">
    <xdr:from>
      <xdr:col>6</xdr:col>
      <xdr:colOff>183975</xdr:colOff>
      <xdr:row>4</xdr:row>
      <xdr:rowOff>95251</xdr:rowOff>
    </xdr:from>
    <xdr:to>
      <xdr:col>6</xdr:col>
      <xdr:colOff>2933700</xdr:colOff>
      <xdr:row>7</xdr:row>
      <xdr:rowOff>1</xdr:rowOff>
    </xdr:to>
    <xdr:pic>
      <xdr:nvPicPr>
        <xdr:cNvPr id="4" name="Grafik 3">
          <a:extLst>
            <a:ext uri="{FF2B5EF4-FFF2-40B4-BE49-F238E27FC236}">
              <a16:creationId xmlns:a16="http://schemas.microsoft.com/office/drawing/2014/main" id="{E7D4CCEE-CA9E-4AD0-9A42-06C24D231402}"/>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2690300" y="866776"/>
          <a:ext cx="2749725" cy="1905000"/>
        </a:xfrm>
        <a:prstGeom prst="rect">
          <a:avLst/>
        </a:prstGeom>
      </xdr:spPr>
    </xdr:pic>
    <xdr:clientData/>
  </xdr:twoCellAnchor>
  <xdr:oneCellAnchor>
    <xdr:from>
      <xdr:col>2</xdr:col>
      <xdr:colOff>1685925</xdr:colOff>
      <xdr:row>1</xdr:row>
      <xdr:rowOff>0</xdr:rowOff>
    </xdr:from>
    <xdr:ext cx="1438275" cy="264560"/>
    <xdr:sp macro="" textlink="">
      <xdr:nvSpPr>
        <xdr:cNvPr id="8" name="Textfeld 7">
          <a:hlinkClick xmlns:r="http://schemas.openxmlformats.org/officeDocument/2006/relationships" r:id="rId3"/>
          <a:extLst>
            <a:ext uri="{FF2B5EF4-FFF2-40B4-BE49-F238E27FC236}">
              <a16:creationId xmlns:a16="http://schemas.microsoft.com/office/drawing/2014/main" id="{F0166C03-3B1B-4AA5-8DDA-91DF348C7953}"/>
            </a:ext>
          </a:extLst>
        </xdr:cNvPr>
        <xdr:cNvSpPr txBox="1"/>
      </xdr:nvSpPr>
      <xdr:spPr>
        <a:xfrm>
          <a:off x="2943225" y="190500"/>
          <a:ext cx="1438275" cy="264560"/>
        </a:xfrm>
        <a:prstGeom prst="rect">
          <a:avLst/>
        </a:prstGeom>
        <a:solidFill>
          <a:schemeClr val="accent2"/>
        </a:solidFill>
        <a:ln>
          <a:solidFill>
            <a:schemeClr val="bg1">
              <a:lumMod val="8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lgn="ctr"/>
          <a:r>
            <a:rPr lang="de-DE" sz="1100" b="1">
              <a:solidFill>
                <a:schemeClr val="bg1"/>
              </a:solidFill>
              <a:latin typeface="+mn-lt"/>
              <a:ea typeface="+mn-ea"/>
              <a:cs typeface="+mn-cs"/>
            </a:rPr>
            <a:t>Back to Synthesis</a:t>
          </a:r>
        </a:p>
      </xdr:txBody>
    </xdr:sp>
    <xdr:clientData/>
  </xdr:oneCellAnchor>
  <xdr:oneCellAnchor>
    <xdr:from>
      <xdr:col>2</xdr:col>
      <xdr:colOff>0</xdr:colOff>
      <xdr:row>1</xdr:row>
      <xdr:rowOff>0</xdr:rowOff>
    </xdr:from>
    <xdr:ext cx="1550548" cy="265152"/>
    <xdr:sp macro="" textlink="">
      <xdr:nvSpPr>
        <xdr:cNvPr id="9" name="Textfeld 8">
          <a:hlinkClick xmlns:r="http://schemas.openxmlformats.org/officeDocument/2006/relationships" r:id="rId4"/>
          <a:extLst>
            <a:ext uri="{FF2B5EF4-FFF2-40B4-BE49-F238E27FC236}">
              <a16:creationId xmlns:a16="http://schemas.microsoft.com/office/drawing/2014/main" id="{032E2F04-E32A-4B96-BDBA-9BADC921208B}"/>
            </a:ext>
          </a:extLst>
        </xdr:cNvPr>
        <xdr:cNvSpPr txBox="1"/>
      </xdr:nvSpPr>
      <xdr:spPr>
        <a:xfrm>
          <a:off x="1257300" y="190500"/>
          <a:ext cx="1550548" cy="265152"/>
        </a:xfrm>
        <a:prstGeom prst="rect">
          <a:avLst/>
        </a:prstGeom>
        <a:solidFill>
          <a:schemeClr val="accent2"/>
        </a:solidFill>
        <a:ln>
          <a:solidFill>
            <a:schemeClr val="bg1">
              <a:lumMod val="8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100" b="1">
              <a:solidFill>
                <a:schemeClr val="bg1"/>
              </a:solidFill>
            </a:rPr>
            <a:t>Back to Matrix</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12</xdr:col>
      <xdr:colOff>323802</xdr:colOff>
      <xdr:row>3</xdr:row>
      <xdr:rowOff>3426291</xdr:rowOff>
    </xdr:from>
    <xdr:to>
      <xdr:col>15</xdr:col>
      <xdr:colOff>542878</xdr:colOff>
      <xdr:row>3</xdr:row>
      <xdr:rowOff>3769191</xdr:rowOff>
    </xdr:to>
    <xdr:grpSp>
      <xdr:nvGrpSpPr>
        <xdr:cNvPr id="7" name="Gruppieren 6">
          <a:extLst>
            <a:ext uri="{FF2B5EF4-FFF2-40B4-BE49-F238E27FC236}">
              <a16:creationId xmlns:a16="http://schemas.microsoft.com/office/drawing/2014/main" id="{805B5F66-DB14-4EA6-AC60-2C725FC16527}"/>
            </a:ext>
          </a:extLst>
        </xdr:cNvPr>
        <xdr:cNvGrpSpPr/>
      </xdr:nvGrpSpPr>
      <xdr:grpSpPr>
        <a:xfrm>
          <a:off x="6262920" y="3867056"/>
          <a:ext cx="2146487" cy="342900"/>
          <a:chOff x="6473825" y="2460625"/>
          <a:chExt cx="2041525" cy="342900"/>
        </a:xfrm>
      </xdr:grpSpPr>
      <xdr:sp macro="" textlink="">
        <xdr:nvSpPr>
          <xdr:cNvPr id="2" name="Textfeld 1">
            <a:hlinkClick xmlns:r="http://schemas.openxmlformats.org/officeDocument/2006/relationships" r:id="rId1"/>
            <a:extLst>
              <a:ext uri="{FF2B5EF4-FFF2-40B4-BE49-F238E27FC236}">
                <a16:creationId xmlns:a16="http://schemas.microsoft.com/office/drawing/2014/main" id="{92AEAFAA-F57B-4E22-871E-792C8DCE45C4}"/>
              </a:ext>
            </a:extLst>
          </xdr:cNvPr>
          <xdr:cNvSpPr txBox="1"/>
        </xdr:nvSpPr>
        <xdr:spPr>
          <a:xfrm>
            <a:off x="6572250" y="2460625"/>
            <a:ext cx="1943100" cy="311496"/>
          </a:xfrm>
          <a:prstGeom prst="rect">
            <a:avLst/>
          </a:prstGeom>
          <a:solidFill>
            <a:schemeClr val="accent2"/>
          </a:solidFill>
          <a:ln>
            <a:solidFill>
              <a:schemeClr val="bg1">
                <a:lumMod val="8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400" b="1">
                <a:solidFill>
                  <a:schemeClr val="bg1"/>
                </a:solidFill>
              </a:rPr>
              <a:t>Data Input</a:t>
            </a:r>
          </a:p>
        </xdr:txBody>
      </xdr:sp>
      <xdr:pic>
        <xdr:nvPicPr>
          <xdr:cNvPr id="4" name="Grafik 3" descr="Cursor">
            <a:extLst>
              <a:ext uri="{FF2B5EF4-FFF2-40B4-BE49-F238E27FC236}">
                <a16:creationId xmlns:a16="http://schemas.microsoft.com/office/drawing/2014/main" id="{6ED4FEA1-C67B-44D3-9950-6C67261A6E95}"/>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flipH="1">
            <a:off x="6473825" y="2555875"/>
            <a:ext cx="220073" cy="247650"/>
          </a:xfrm>
          <a:prstGeom prst="rect">
            <a:avLst/>
          </a:prstGeom>
          <a:effectLst/>
        </xdr:spPr>
      </xdr:pic>
    </xdr:grpSp>
    <xdr:clientData/>
  </xdr:twoCellAnchor>
  <xdr:twoCellAnchor editAs="oneCell">
    <xdr:from>
      <xdr:col>2</xdr:col>
      <xdr:colOff>142875</xdr:colOff>
      <xdr:row>4</xdr:row>
      <xdr:rowOff>85725</xdr:rowOff>
    </xdr:from>
    <xdr:to>
      <xdr:col>16</xdr:col>
      <xdr:colOff>588122</xdr:colOff>
      <xdr:row>5</xdr:row>
      <xdr:rowOff>12699</xdr:rowOff>
    </xdr:to>
    <xdr:pic>
      <xdr:nvPicPr>
        <xdr:cNvPr id="6" name="Grafik 5">
          <a:extLst>
            <a:ext uri="{FF2B5EF4-FFF2-40B4-BE49-F238E27FC236}">
              <a16:creationId xmlns:a16="http://schemas.microsoft.com/office/drawing/2014/main" id="{DEC1630F-2083-4D38-A539-0C0FC1B7FE2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3232" r="3090" b="20000"/>
        <a:stretch/>
      </xdr:blipFill>
      <xdr:spPr>
        <a:xfrm>
          <a:off x="295275" y="2952750"/>
          <a:ext cx="8379572" cy="373379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4</xdr:col>
      <xdr:colOff>1781175</xdr:colOff>
      <xdr:row>4</xdr:row>
      <xdr:rowOff>38101</xdr:rowOff>
    </xdr:from>
    <xdr:ext cx="2581982" cy="2894620"/>
    <xdr:pic>
      <xdr:nvPicPr>
        <xdr:cNvPr id="5" name="Grafik 4">
          <a:extLst>
            <a:ext uri="{FF2B5EF4-FFF2-40B4-BE49-F238E27FC236}">
              <a16:creationId xmlns:a16="http://schemas.microsoft.com/office/drawing/2014/main" id="{67123A75-CD6E-4382-9676-CD8E2B8A7F6D}"/>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8658225" y="809626"/>
          <a:ext cx="2581982" cy="2894620"/>
        </a:xfrm>
        <a:prstGeom prst="rect">
          <a:avLst/>
        </a:prstGeom>
      </xdr:spPr>
    </xdr:pic>
    <xdr:clientData/>
  </xdr:oneCellAnchor>
  <xdr:oneCellAnchor>
    <xdr:from>
      <xdr:col>4</xdr:col>
      <xdr:colOff>1781175</xdr:colOff>
      <xdr:row>4</xdr:row>
      <xdr:rowOff>38101</xdr:rowOff>
    </xdr:from>
    <xdr:ext cx="2581982" cy="2894620"/>
    <xdr:pic>
      <xdr:nvPicPr>
        <xdr:cNvPr id="8" name="Grafik 7">
          <a:extLst>
            <a:ext uri="{FF2B5EF4-FFF2-40B4-BE49-F238E27FC236}">
              <a16:creationId xmlns:a16="http://schemas.microsoft.com/office/drawing/2014/main" id="{F90C70CA-1730-4B6D-BFC9-37C909F7A85A}"/>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8686800" y="809626"/>
          <a:ext cx="2581982" cy="2894620"/>
        </a:xfrm>
        <a:prstGeom prst="rect">
          <a:avLst/>
        </a:prstGeom>
      </xdr:spPr>
    </xdr:pic>
    <xdr:clientData/>
  </xdr:oneCellAnchor>
  <xdr:oneCellAnchor>
    <xdr:from>
      <xdr:col>2</xdr:col>
      <xdr:colOff>1685925</xdr:colOff>
      <xdr:row>1</xdr:row>
      <xdr:rowOff>0</xdr:rowOff>
    </xdr:from>
    <xdr:ext cx="1438275" cy="264560"/>
    <xdr:sp macro="" textlink="">
      <xdr:nvSpPr>
        <xdr:cNvPr id="11" name="Textfeld 10">
          <a:hlinkClick xmlns:r="http://schemas.openxmlformats.org/officeDocument/2006/relationships" r:id="rId2"/>
          <a:extLst>
            <a:ext uri="{FF2B5EF4-FFF2-40B4-BE49-F238E27FC236}">
              <a16:creationId xmlns:a16="http://schemas.microsoft.com/office/drawing/2014/main" id="{02649CEF-9C90-4287-A22B-5F9C454FB71A}"/>
            </a:ext>
          </a:extLst>
        </xdr:cNvPr>
        <xdr:cNvSpPr txBox="1"/>
      </xdr:nvSpPr>
      <xdr:spPr>
        <a:xfrm>
          <a:off x="2943225" y="190500"/>
          <a:ext cx="1438275" cy="264560"/>
        </a:xfrm>
        <a:prstGeom prst="rect">
          <a:avLst/>
        </a:prstGeom>
        <a:solidFill>
          <a:schemeClr val="accent2"/>
        </a:solidFill>
        <a:ln>
          <a:solidFill>
            <a:schemeClr val="bg1">
              <a:lumMod val="8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lgn="ctr"/>
          <a:r>
            <a:rPr lang="de-DE" sz="1100" b="1">
              <a:solidFill>
                <a:schemeClr val="bg1"/>
              </a:solidFill>
              <a:latin typeface="+mn-lt"/>
              <a:ea typeface="+mn-ea"/>
              <a:cs typeface="+mn-cs"/>
            </a:rPr>
            <a:t>Back to Synthesis</a:t>
          </a:r>
        </a:p>
      </xdr:txBody>
    </xdr:sp>
    <xdr:clientData/>
  </xdr:oneCellAnchor>
  <xdr:oneCellAnchor>
    <xdr:from>
      <xdr:col>2</xdr:col>
      <xdr:colOff>0</xdr:colOff>
      <xdr:row>1</xdr:row>
      <xdr:rowOff>0</xdr:rowOff>
    </xdr:from>
    <xdr:ext cx="1550548" cy="265152"/>
    <xdr:sp macro="" textlink="">
      <xdr:nvSpPr>
        <xdr:cNvPr id="12" name="Textfeld 11">
          <a:hlinkClick xmlns:r="http://schemas.openxmlformats.org/officeDocument/2006/relationships" r:id="rId3"/>
          <a:extLst>
            <a:ext uri="{FF2B5EF4-FFF2-40B4-BE49-F238E27FC236}">
              <a16:creationId xmlns:a16="http://schemas.microsoft.com/office/drawing/2014/main" id="{4554A1A6-1654-4EA5-85B0-6C2FB6BAA0AF}"/>
            </a:ext>
          </a:extLst>
        </xdr:cNvPr>
        <xdr:cNvSpPr txBox="1"/>
      </xdr:nvSpPr>
      <xdr:spPr>
        <a:xfrm>
          <a:off x="1257300" y="190500"/>
          <a:ext cx="1550548" cy="265152"/>
        </a:xfrm>
        <a:prstGeom prst="rect">
          <a:avLst/>
        </a:prstGeom>
        <a:solidFill>
          <a:schemeClr val="accent2"/>
        </a:solidFill>
        <a:ln>
          <a:solidFill>
            <a:schemeClr val="bg1">
              <a:lumMod val="8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100" b="1">
              <a:solidFill>
                <a:schemeClr val="bg1"/>
              </a:solidFill>
            </a:rPr>
            <a:t>Back to Matrix</a:t>
          </a:r>
        </a:p>
      </xdr:txBody>
    </xdr:sp>
    <xdr:clientData/>
  </xdr:oneCellAnchor>
</xdr:wsDr>
</file>

<file path=xl/drawings/drawing21.xml><?xml version="1.0" encoding="utf-8"?>
<xdr:wsDr xmlns:xdr="http://schemas.openxmlformats.org/drawingml/2006/spreadsheetDrawing" xmlns:a="http://schemas.openxmlformats.org/drawingml/2006/main">
  <xdr:twoCellAnchor editAs="oneCell">
    <xdr:from>
      <xdr:col>3</xdr:col>
      <xdr:colOff>509058</xdr:colOff>
      <xdr:row>4</xdr:row>
      <xdr:rowOff>92074</xdr:rowOff>
    </xdr:from>
    <xdr:to>
      <xdr:col>4</xdr:col>
      <xdr:colOff>4067175</xdr:colOff>
      <xdr:row>7</xdr:row>
      <xdr:rowOff>84667</xdr:rowOff>
    </xdr:to>
    <xdr:pic>
      <xdr:nvPicPr>
        <xdr:cNvPr id="3" name="Grafik 2">
          <a:extLst>
            <a:ext uri="{FF2B5EF4-FFF2-40B4-BE49-F238E27FC236}">
              <a16:creationId xmlns:a16="http://schemas.microsoft.com/office/drawing/2014/main" id="{3D9C45B1-520B-47B3-A269-5ECDA71C7D91}"/>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l="641" r="940"/>
        <a:stretch>
          <a:fillRect/>
        </a:stretch>
      </xdr:blipFill>
      <xdr:spPr bwMode="auto">
        <a:xfrm>
          <a:off x="7176558" y="875241"/>
          <a:ext cx="4994275" cy="2490259"/>
        </a:xfrm>
        <a:prstGeom prst="rect">
          <a:avLst/>
        </a:prstGeom>
        <a:noFill/>
        <a:ln>
          <a:noFill/>
        </a:ln>
      </xdr:spPr>
    </xdr:pic>
    <xdr:clientData/>
  </xdr:twoCellAnchor>
  <xdr:oneCellAnchor>
    <xdr:from>
      <xdr:col>2</xdr:col>
      <xdr:colOff>1685925</xdr:colOff>
      <xdr:row>1</xdr:row>
      <xdr:rowOff>0</xdr:rowOff>
    </xdr:from>
    <xdr:ext cx="1438275" cy="264560"/>
    <xdr:sp macro="" textlink="">
      <xdr:nvSpPr>
        <xdr:cNvPr id="12" name="Textfeld 11">
          <a:hlinkClick xmlns:r="http://schemas.openxmlformats.org/officeDocument/2006/relationships" r:id="rId2"/>
          <a:extLst>
            <a:ext uri="{FF2B5EF4-FFF2-40B4-BE49-F238E27FC236}">
              <a16:creationId xmlns:a16="http://schemas.microsoft.com/office/drawing/2014/main" id="{5620D228-2217-44EF-9CC8-81EC66642C59}"/>
            </a:ext>
          </a:extLst>
        </xdr:cNvPr>
        <xdr:cNvSpPr txBox="1"/>
      </xdr:nvSpPr>
      <xdr:spPr>
        <a:xfrm>
          <a:off x="2943225" y="190500"/>
          <a:ext cx="1438275" cy="264560"/>
        </a:xfrm>
        <a:prstGeom prst="rect">
          <a:avLst/>
        </a:prstGeom>
        <a:solidFill>
          <a:schemeClr val="accent2"/>
        </a:solidFill>
        <a:ln>
          <a:solidFill>
            <a:schemeClr val="bg1">
              <a:lumMod val="8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lgn="ctr"/>
          <a:r>
            <a:rPr lang="de-DE" sz="1100" b="1">
              <a:solidFill>
                <a:schemeClr val="bg1"/>
              </a:solidFill>
              <a:latin typeface="+mn-lt"/>
              <a:ea typeface="+mn-ea"/>
              <a:cs typeface="+mn-cs"/>
            </a:rPr>
            <a:t>Back to Synthesis</a:t>
          </a:r>
        </a:p>
      </xdr:txBody>
    </xdr:sp>
    <xdr:clientData/>
  </xdr:oneCellAnchor>
  <xdr:oneCellAnchor>
    <xdr:from>
      <xdr:col>2</xdr:col>
      <xdr:colOff>0</xdr:colOff>
      <xdr:row>1</xdr:row>
      <xdr:rowOff>0</xdr:rowOff>
    </xdr:from>
    <xdr:ext cx="1550548" cy="265152"/>
    <xdr:sp macro="" textlink="">
      <xdr:nvSpPr>
        <xdr:cNvPr id="13" name="Textfeld 12">
          <a:hlinkClick xmlns:r="http://schemas.openxmlformats.org/officeDocument/2006/relationships" r:id="rId3"/>
          <a:extLst>
            <a:ext uri="{FF2B5EF4-FFF2-40B4-BE49-F238E27FC236}">
              <a16:creationId xmlns:a16="http://schemas.microsoft.com/office/drawing/2014/main" id="{F3C3646E-D739-4A32-95B3-5FFBB3C57090}"/>
            </a:ext>
          </a:extLst>
        </xdr:cNvPr>
        <xdr:cNvSpPr txBox="1"/>
      </xdr:nvSpPr>
      <xdr:spPr>
        <a:xfrm>
          <a:off x="1257300" y="190500"/>
          <a:ext cx="1550548" cy="265152"/>
        </a:xfrm>
        <a:prstGeom prst="rect">
          <a:avLst/>
        </a:prstGeom>
        <a:solidFill>
          <a:schemeClr val="accent2"/>
        </a:solidFill>
        <a:ln>
          <a:solidFill>
            <a:schemeClr val="bg1">
              <a:lumMod val="8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100" b="1">
              <a:solidFill>
                <a:schemeClr val="bg1"/>
              </a:solidFill>
            </a:rPr>
            <a:t>Back to Matrix</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10</xdr:col>
      <xdr:colOff>29265</xdr:colOff>
      <xdr:row>2</xdr:row>
      <xdr:rowOff>689</xdr:rowOff>
    </xdr:from>
    <xdr:ext cx="1694760" cy="264560"/>
    <xdr:sp macro="" textlink="">
      <xdr:nvSpPr>
        <xdr:cNvPr id="5" name="Textfeld 4">
          <a:hlinkClick xmlns:r="http://schemas.openxmlformats.org/officeDocument/2006/relationships" r:id="rId1"/>
          <a:extLst>
            <a:ext uri="{FF2B5EF4-FFF2-40B4-BE49-F238E27FC236}">
              <a16:creationId xmlns:a16="http://schemas.microsoft.com/office/drawing/2014/main" id="{8AE94087-AF6A-491E-ABA9-0958FC5E444F}"/>
            </a:ext>
          </a:extLst>
        </xdr:cNvPr>
        <xdr:cNvSpPr txBox="1"/>
      </xdr:nvSpPr>
      <xdr:spPr>
        <a:xfrm>
          <a:off x="7220640" y="267389"/>
          <a:ext cx="1694760" cy="264560"/>
        </a:xfrm>
        <a:prstGeom prst="rect">
          <a:avLst/>
        </a:prstGeom>
        <a:gradFill flip="none" rotWithShape="1">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tileRect/>
        </a:gradFill>
        <a:ln>
          <a:solidFill>
            <a:schemeClr val="bg1">
              <a:lumMod val="8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100" b="1"/>
            <a:t>Back to Instructions</a:t>
          </a:r>
        </a:p>
      </xdr:txBody>
    </xdr:sp>
    <xdr:clientData/>
  </xdr:oneCellAnchor>
  <xdr:twoCellAnchor>
    <xdr:from>
      <xdr:col>8</xdr:col>
      <xdr:colOff>57149</xdr:colOff>
      <xdr:row>5</xdr:row>
      <xdr:rowOff>47630</xdr:rowOff>
    </xdr:from>
    <xdr:to>
      <xdr:col>9</xdr:col>
      <xdr:colOff>0</xdr:colOff>
      <xdr:row>14</xdr:row>
      <xdr:rowOff>46608</xdr:rowOff>
    </xdr:to>
    <xdr:sp macro="" textlink="">
      <xdr:nvSpPr>
        <xdr:cNvPr id="3" name="Isosceles Triangle 1">
          <a:extLst>
            <a:ext uri="{FF2B5EF4-FFF2-40B4-BE49-F238E27FC236}">
              <a16:creationId xmlns:a16="http://schemas.microsoft.com/office/drawing/2014/main" id="{DD3665EB-AA85-4314-91B4-0FEB3A0A2966}"/>
            </a:ext>
          </a:extLst>
        </xdr:cNvPr>
        <xdr:cNvSpPr/>
      </xdr:nvSpPr>
      <xdr:spPr>
        <a:xfrm rot="5400000">
          <a:off x="6329873" y="2195006"/>
          <a:ext cx="1761103" cy="266701"/>
        </a:xfrm>
        <a:prstGeom prst="triangle">
          <a:avLst/>
        </a:prstGeom>
        <a:solidFill>
          <a:srgbClr val="64907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6</xdr:col>
      <xdr:colOff>56043</xdr:colOff>
      <xdr:row>25</xdr:row>
      <xdr:rowOff>126918</xdr:rowOff>
    </xdr:from>
    <xdr:ext cx="1694284" cy="436786"/>
    <xdr:sp macro="" textlink="">
      <xdr:nvSpPr>
        <xdr:cNvPr id="4" name="Textfeld 3">
          <a:hlinkClick xmlns:r="http://schemas.openxmlformats.org/officeDocument/2006/relationships" r:id="rId2"/>
          <a:extLst>
            <a:ext uri="{FF2B5EF4-FFF2-40B4-BE49-F238E27FC236}">
              <a16:creationId xmlns:a16="http://schemas.microsoft.com/office/drawing/2014/main" id="{8399EE95-AB76-4ABB-995B-5B196FB9D2C9}"/>
            </a:ext>
          </a:extLst>
        </xdr:cNvPr>
        <xdr:cNvSpPr txBox="1"/>
      </xdr:nvSpPr>
      <xdr:spPr>
        <a:xfrm>
          <a:off x="5673676" y="5223851"/>
          <a:ext cx="1694284" cy="436786"/>
        </a:xfrm>
        <a:prstGeom prst="rect">
          <a:avLst/>
        </a:prstGeom>
        <a:solidFill>
          <a:schemeClr val="accent2"/>
        </a:solidFill>
        <a:ln>
          <a:solidFill>
            <a:schemeClr val="bg1">
              <a:lumMod val="8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100" b="1">
              <a:solidFill>
                <a:schemeClr val="bg1"/>
              </a:solidFill>
            </a:rPr>
            <a:t>Overview treatment</a:t>
          </a:r>
          <a:r>
            <a:rPr lang="de-DE" sz="1100" b="1" baseline="0">
              <a:solidFill>
                <a:schemeClr val="bg1"/>
              </a:solidFill>
            </a:rPr>
            <a:t> technologies &amp; solutions</a:t>
          </a:r>
          <a:endParaRPr lang="de-DE" sz="1100" b="1">
            <a:solidFill>
              <a:schemeClr val="bg1"/>
            </a:solidFill>
          </a:endParaRPr>
        </a:p>
      </xdr:txBody>
    </xdr:sp>
    <xdr:clientData/>
  </xdr:oneCellAnchor>
  <xdr:oneCellAnchor>
    <xdr:from>
      <xdr:col>10</xdr:col>
      <xdr:colOff>29265</xdr:colOff>
      <xdr:row>2</xdr:row>
      <xdr:rowOff>689</xdr:rowOff>
    </xdr:from>
    <xdr:ext cx="1694760" cy="311496"/>
    <xdr:sp macro="" textlink="">
      <xdr:nvSpPr>
        <xdr:cNvPr id="6" name="Textfeld 5">
          <a:hlinkClick xmlns:r="http://schemas.openxmlformats.org/officeDocument/2006/relationships" r:id="rId3"/>
          <a:extLst>
            <a:ext uri="{FF2B5EF4-FFF2-40B4-BE49-F238E27FC236}">
              <a16:creationId xmlns:a16="http://schemas.microsoft.com/office/drawing/2014/main" id="{EBD5F5C5-682D-4680-9890-468FBEA85FC2}"/>
            </a:ext>
          </a:extLst>
        </xdr:cNvPr>
        <xdr:cNvSpPr txBox="1"/>
      </xdr:nvSpPr>
      <xdr:spPr>
        <a:xfrm>
          <a:off x="8304585" y="168329"/>
          <a:ext cx="1694760" cy="311496"/>
        </a:xfrm>
        <a:prstGeom prst="rect">
          <a:avLst/>
        </a:prstGeom>
        <a:solidFill>
          <a:schemeClr val="accent2"/>
        </a:solidFill>
        <a:ln>
          <a:solidFill>
            <a:schemeClr val="bg1">
              <a:lumMod val="8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400" b="1">
              <a:solidFill>
                <a:schemeClr val="bg1"/>
              </a:solidFill>
            </a:rPr>
            <a:t>to Introduction</a:t>
          </a:r>
        </a:p>
      </xdr:txBody>
    </xdr:sp>
    <xdr:clientData/>
  </xdr:oneCellAnchor>
  <xdr:oneCellAnchor>
    <xdr:from>
      <xdr:col>6</xdr:col>
      <xdr:colOff>72860</xdr:colOff>
      <xdr:row>27</xdr:row>
      <xdr:rowOff>127306</xdr:rowOff>
    </xdr:from>
    <xdr:ext cx="1694284" cy="436786"/>
    <xdr:sp macro="" textlink="">
      <xdr:nvSpPr>
        <xdr:cNvPr id="9" name="Textfeld 8">
          <a:hlinkClick xmlns:r="http://schemas.openxmlformats.org/officeDocument/2006/relationships" r:id="rId4"/>
          <a:extLst>
            <a:ext uri="{FF2B5EF4-FFF2-40B4-BE49-F238E27FC236}">
              <a16:creationId xmlns:a16="http://schemas.microsoft.com/office/drawing/2014/main" id="{C9CACB52-259C-4B2C-B285-2B816338B21E}"/>
            </a:ext>
          </a:extLst>
        </xdr:cNvPr>
        <xdr:cNvSpPr txBox="1"/>
      </xdr:nvSpPr>
      <xdr:spPr>
        <a:xfrm>
          <a:off x="5690493" y="6138639"/>
          <a:ext cx="1694284" cy="436786"/>
        </a:xfrm>
        <a:prstGeom prst="rect">
          <a:avLst/>
        </a:prstGeom>
        <a:solidFill>
          <a:schemeClr val="accent2"/>
        </a:solidFill>
        <a:ln>
          <a:solidFill>
            <a:schemeClr val="bg1">
              <a:lumMod val="8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lgn="ctr"/>
          <a:r>
            <a:rPr lang="de-DE" sz="1100" b="1">
              <a:solidFill>
                <a:schemeClr val="bg1"/>
              </a:solidFill>
              <a:latin typeface="+mn-lt"/>
              <a:ea typeface="+mn-ea"/>
              <a:cs typeface="+mn-cs"/>
            </a:rPr>
            <a:t>Market Access</a:t>
          </a:r>
        </a:p>
        <a:p>
          <a:pPr marL="0" indent="0" algn="ctr"/>
          <a:r>
            <a:rPr lang="de-DE" sz="1100" b="1">
              <a:solidFill>
                <a:schemeClr val="bg1"/>
              </a:solidFill>
              <a:latin typeface="+mn-lt"/>
              <a:ea typeface="+mn-ea"/>
              <a:cs typeface="+mn-cs"/>
            </a:rPr>
            <a:t>Analysis</a:t>
          </a:r>
        </a:p>
      </xdr:txBody>
    </xdr:sp>
    <xdr:clientData/>
  </xdr:oneCellAnchor>
  <xdr:twoCellAnchor editAs="oneCell">
    <xdr:from>
      <xdr:col>5</xdr:col>
      <xdr:colOff>1538817</xdr:colOff>
      <xdr:row>25</xdr:row>
      <xdr:rowOff>406400</xdr:rowOff>
    </xdr:from>
    <xdr:to>
      <xdr:col>6</xdr:col>
      <xdr:colOff>212665</xdr:colOff>
      <xdr:row>25</xdr:row>
      <xdr:rowOff>654050</xdr:rowOff>
    </xdr:to>
    <xdr:pic>
      <xdr:nvPicPr>
        <xdr:cNvPr id="7" name="Grafik 6" descr="Cursor">
          <a:extLst>
            <a:ext uri="{FF2B5EF4-FFF2-40B4-BE49-F238E27FC236}">
              <a16:creationId xmlns:a16="http://schemas.microsoft.com/office/drawing/2014/main" id="{137841AE-9BC9-4E78-935D-57EE52F1A7A9}"/>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 uri="{96DAC541-7B7A-43D3-8B79-37D633B846F1}">
              <asvg:svgBlip xmlns:asvg="http://schemas.microsoft.com/office/drawing/2016/SVG/main" r:embed="rId6"/>
            </a:ext>
          </a:extLst>
        </a:blip>
        <a:stretch>
          <a:fillRect/>
        </a:stretch>
      </xdr:blipFill>
      <xdr:spPr>
        <a:xfrm flipH="1">
          <a:off x="5480050" y="5503333"/>
          <a:ext cx="350248" cy="247650"/>
        </a:xfrm>
        <a:prstGeom prst="rect">
          <a:avLst/>
        </a:prstGeom>
        <a:effectLst/>
      </xdr:spPr>
    </xdr:pic>
    <xdr:clientData/>
  </xdr:twoCellAnchor>
  <xdr:oneCellAnchor>
    <xdr:from>
      <xdr:col>6</xdr:col>
      <xdr:colOff>84060</xdr:colOff>
      <xdr:row>29</xdr:row>
      <xdr:rowOff>146456</xdr:rowOff>
    </xdr:from>
    <xdr:ext cx="1694284" cy="264560"/>
    <xdr:sp macro="" textlink="">
      <xdr:nvSpPr>
        <xdr:cNvPr id="11" name="Textfeld 10">
          <a:hlinkClick xmlns:r="http://schemas.openxmlformats.org/officeDocument/2006/relationships" r:id="rId7"/>
          <a:extLst>
            <a:ext uri="{FF2B5EF4-FFF2-40B4-BE49-F238E27FC236}">
              <a16:creationId xmlns:a16="http://schemas.microsoft.com/office/drawing/2014/main" id="{A9648A0D-CB85-416C-B706-7C86100686ED}"/>
            </a:ext>
          </a:extLst>
        </xdr:cNvPr>
        <xdr:cNvSpPr txBox="1"/>
      </xdr:nvSpPr>
      <xdr:spPr>
        <a:xfrm>
          <a:off x="5701693" y="7025623"/>
          <a:ext cx="1694284" cy="264560"/>
        </a:xfrm>
        <a:prstGeom prst="rect">
          <a:avLst/>
        </a:prstGeom>
        <a:solidFill>
          <a:schemeClr val="accent2"/>
        </a:solidFill>
        <a:ln>
          <a:solidFill>
            <a:schemeClr val="bg1">
              <a:lumMod val="8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100" b="1">
              <a:solidFill>
                <a:schemeClr val="bg1"/>
              </a:solidFill>
            </a:rPr>
            <a:t>Conclusion</a:t>
          </a:r>
        </a:p>
      </xdr:txBody>
    </xdr:sp>
    <xdr:clientData/>
  </xdr:oneCellAnchor>
  <xdr:twoCellAnchor>
    <xdr:from>
      <xdr:col>8</xdr:col>
      <xdr:colOff>61576</xdr:colOff>
      <xdr:row>16</xdr:row>
      <xdr:rowOff>57153</xdr:rowOff>
    </xdr:from>
    <xdr:to>
      <xdr:col>9</xdr:col>
      <xdr:colOff>4427</xdr:colOff>
      <xdr:row>24</xdr:row>
      <xdr:rowOff>19053</xdr:rowOff>
    </xdr:to>
    <xdr:sp macro="" textlink="">
      <xdr:nvSpPr>
        <xdr:cNvPr id="13" name="Isosceles Triangle 1">
          <a:extLst>
            <a:ext uri="{FF2B5EF4-FFF2-40B4-BE49-F238E27FC236}">
              <a16:creationId xmlns:a16="http://schemas.microsoft.com/office/drawing/2014/main" id="{6FE5A76F-761E-459F-93BA-C2F9710E9CA1}"/>
            </a:ext>
          </a:extLst>
        </xdr:cNvPr>
        <xdr:cNvSpPr/>
      </xdr:nvSpPr>
      <xdr:spPr>
        <a:xfrm rot="5400000">
          <a:off x="6648114" y="3824290"/>
          <a:ext cx="1133475" cy="266701"/>
        </a:xfrm>
        <a:prstGeom prst="triangle">
          <a:avLst/>
        </a:prstGeom>
        <a:solidFill>
          <a:srgbClr val="64907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57149</xdr:colOff>
      <xdr:row>4</xdr:row>
      <xdr:rowOff>47630</xdr:rowOff>
    </xdr:from>
    <xdr:to>
      <xdr:col>9</xdr:col>
      <xdr:colOff>0</xdr:colOff>
      <xdr:row>21</xdr:row>
      <xdr:rowOff>47629</xdr:rowOff>
    </xdr:to>
    <xdr:sp macro="" textlink="">
      <xdr:nvSpPr>
        <xdr:cNvPr id="2" name="Isosceles Triangle 1">
          <a:extLst>
            <a:ext uri="{FF2B5EF4-FFF2-40B4-BE49-F238E27FC236}">
              <a16:creationId xmlns:a16="http://schemas.microsoft.com/office/drawing/2014/main" id="{CA2EF2CE-D739-44B4-BA96-D17142ECB61A}"/>
            </a:ext>
          </a:extLst>
        </xdr:cNvPr>
        <xdr:cNvSpPr/>
      </xdr:nvSpPr>
      <xdr:spPr>
        <a:xfrm rot="5400000">
          <a:off x="5267325" y="5429254"/>
          <a:ext cx="3251199" cy="273051"/>
        </a:xfrm>
        <a:prstGeom prst="triangle">
          <a:avLst/>
        </a:prstGeom>
        <a:solidFill>
          <a:srgbClr val="64907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67365</xdr:colOff>
      <xdr:row>2</xdr:row>
      <xdr:rowOff>15929</xdr:rowOff>
    </xdr:from>
    <xdr:ext cx="1694760" cy="311496"/>
    <xdr:sp macro="" textlink="">
      <xdr:nvSpPr>
        <xdr:cNvPr id="4" name="Textfeld 3">
          <a:hlinkClick xmlns:r="http://schemas.openxmlformats.org/officeDocument/2006/relationships" r:id="rId1"/>
          <a:extLst>
            <a:ext uri="{FF2B5EF4-FFF2-40B4-BE49-F238E27FC236}">
              <a16:creationId xmlns:a16="http://schemas.microsoft.com/office/drawing/2014/main" id="{EB9C043F-2B5A-4E70-8256-3580810FB696}"/>
            </a:ext>
          </a:extLst>
        </xdr:cNvPr>
        <xdr:cNvSpPr txBox="1"/>
      </xdr:nvSpPr>
      <xdr:spPr>
        <a:xfrm>
          <a:off x="6887265" y="177854"/>
          <a:ext cx="1694760" cy="311496"/>
        </a:xfrm>
        <a:prstGeom prst="rect">
          <a:avLst/>
        </a:prstGeom>
        <a:solidFill>
          <a:schemeClr val="accent2"/>
        </a:solidFill>
        <a:ln>
          <a:solidFill>
            <a:schemeClr val="bg1">
              <a:lumMod val="8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400" b="1" baseline="0">
              <a:solidFill>
                <a:schemeClr val="bg1"/>
              </a:solidFill>
            </a:rPr>
            <a:t>Input Calculations</a:t>
          </a:r>
          <a:endParaRPr lang="de-DE" sz="1400" b="1">
            <a:solidFill>
              <a:schemeClr val="bg1"/>
            </a:solidFill>
          </a:endParaRPr>
        </a:p>
      </xdr:txBody>
    </xdr:sp>
    <xdr:clientData/>
  </xdr:oneCellAnchor>
  <xdr:twoCellAnchor editAs="oneCell">
    <xdr:from>
      <xdr:col>10</xdr:col>
      <xdr:colOff>200025</xdr:colOff>
      <xdr:row>2</xdr:row>
      <xdr:rowOff>219076</xdr:rowOff>
    </xdr:from>
    <xdr:to>
      <xdr:col>10</xdr:col>
      <xdr:colOff>407282</xdr:colOff>
      <xdr:row>3</xdr:row>
      <xdr:rowOff>219076</xdr:rowOff>
    </xdr:to>
    <xdr:pic>
      <xdr:nvPicPr>
        <xdr:cNvPr id="6" name="Grafik 5" descr="Cursor">
          <a:extLst>
            <a:ext uri="{FF2B5EF4-FFF2-40B4-BE49-F238E27FC236}">
              <a16:creationId xmlns:a16="http://schemas.microsoft.com/office/drawing/2014/main" id="{3CE11213-F0E6-4207-9D05-2C139878A11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flipH="1">
          <a:off x="7019925" y="381001"/>
          <a:ext cx="213607" cy="247650"/>
        </a:xfrm>
        <a:prstGeom prst="rect">
          <a:avLst/>
        </a:prstGeom>
        <a:effec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36</xdr:col>
      <xdr:colOff>220445</xdr:colOff>
      <xdr:row>5</xdr:row>
      <xdr:rowOff>222784</xdr:rowOff>
    </xdr:from>
    <xdr:to>
      <xdr:col>37</xdr:col>
      <xdr:colOff>107228</xdr:colOff>
      <xdr:row>5</xdr:row>
      <xdr:rowOff>470321</xdr:rowOff>
    </xdr:to>
    <xdr:pic>
      <xdr:nvPicPr>
        <xdr:cNvPr id="27" name="Grafik 26" descr="Cursor">
          <a:extLst>
            <a:ext uri="{FF2B5EF4-FFF2-40B4-BE49-F238E27FC236}">
              <a16:creationId xmlns:a16="http://schemas.microsoft.com/office/drawing/2014/main" id="{1CE7AB34-C318-440F-AAB1-355101907A3F}"/>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 uri="{96DAC541-7B7A-43D3-8B79-37D633B846F1}">
              <asvg:svgBlip xmlns:asvg="http://schemas.microsoft.com/office/drawing/2016/SVG/main" r:embed="rId2"/>
            </a:ext>
          </a:extLst>
        </a:blip>
        <a:stretch>
          <a:fillRect/>
        </a:stretch>
      </xdr:blipFill>
      <xdr:spPr>
        <a:xfrm flipH="1">
          <a:off x="15351588" y="1284141"/>
          <a:ext cx="213354" cy="247537"/>
        </a:xfrm>
        <a:prstGeom prst="rect">
          <a:avLst/>
        </a:prstGeom>
        <a:effectLst/>
      </xdr:spPr>
    </xdr:pic>
    <xdr:clientData/>
  </xdr:twoCellAnchor>
  <xdr:twoCellAnchor editAs="oneCell">
    <xdr:from>
      <xdr:col>21</xdr:col>
      <xdr:colOff>296145</xdr:colOff>
      <xdr:row>10</xdr:row>
      <xdr:rowOff>133351</xdr:rowOff>
    </xdr:from>
    <xdr:to>
      <xdr:col>22</xdr:col>
      <xdr:colOff>254863</xdr:colOff>
      <xdr:row>11</xdr:row>
      <xdr:rowOff>95250</xdr:rowOff>
    </xdr:to>
    <xdr:pic>
      <xdr:nvPicPr>
        <xdr:cNvPr id="37" name="Grafik 36" descr="Cursor">
          <a:extLst>
            <a:ext uri="{FF2B5EF4-FFF2-40B4-BE49-F238E27FC236}">
              <a16:creationId xmlns:a16="http://schemas.microsoft.com/office/drawing/2014/main" id="{16A5C958-BFC0-4C79-98E2-90E12F968CD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 uri="{96DAC541-7B7A-43D3-8B79-37D633B846F1}">
              <asvg:svgBlip xmlns:asvg="http://schemas.microsoft.com/office/drawing/2016/SVG/main" r:embed="rId2"/>
            </a:ext>
          </a:extLst>
        </a:blip>
        <a:stretch>
          <a:fillRect/>
        </a:stretch>
      </xdr:blipFill>
      <xdr:spPr>
        <a:xfrm flipH="1">
          <a:off x="10078320" y="3228976"/>
          <a:ext cx="279393" cy="323849"/>
        </a:xfrm>
        <a:prstGeom prst="rect">
          <a:avLst/>
        </a:prstGeom>
        <a:effectLst/>
      </xdr:spPr>
    </xdr:pic>
    <xdr:clientData/>
  </xdr:twoCellAnchor>
  <xdr:twoCellAnchor editAs="oneCell">
    <xdr:from>
      <xdr:col>2</xdr:col>
      <xdr:colOff>166685</xdr:colOff>
      <xdr:row>8</xdr:row>
      <xdr:rowOff>123265</xdr:rowOff>
    </xdr:from>
    <xdr:to>
      <xdr:col>2</xdr:col>
      <xdr:colOff>4017537</xdr:colOff>
      <xdr:row>27</xdr:row>
      <xdr:rowOff>160057</xdr:rowOff>
    </xdr:to>
    <xdr:pic>
      <xdr:nvPicPr>
        <xdr:cNvPr id="62" name="Grafik 61">
          <a:extLst>
            <a:ext uri="{FF2B5EF4-FFF2-40B4-BE49-F238E27FC236}">
              <a16:creationId xmlns:a16="http://schemas.microsoft.com/office/drawing/2014/main" id="{7EB39CD3-B315-4622-940A-E9ED12452F02}"/>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390803" y="2117912"/>
          <a:ext cx="3850852" cy="4134970"/>
        </a:xfrm>
        <a:prstGeom prst="rect">
          <a:avLst/>
        </a:prstGeom>
      </xdr:spPr>
    </xdr:pic>
    <xdr:clientData/>
  </xdr:twoCellAnchor>
  <xdr:twoCellAnchor>
    <xdr:from>
      <xdr:col>2</xdr:col>
      <xdr:colOff>3731414</xdr:colOff>
      <xdr:row>23</xdr:row>
      <xdr:rowOff>120343</xdr:rowOff>
    </xdr:from>
    <xdr:to>
      <xdr:col>4</xdr:col>
      <xdr:colOff>22410</xdr:colOff>
      <xdr:row>26</xdr:row>
      <xdr:rowOff>74641</xdr:rowOff>
    </xdr:to>
    <xdr:grpSp>
      <xdr:nvGrpSpPr>
        <xdr:cNvPr id="63" name="Gruppieren 62">
          <a:extLst>
            <a:ext uri="{FF2B5EF4-FFF2-40B4-BE49-F238E27FC236}">
              <a16:creationId xmlns:a16="http://schemas.microsoft.com/office/drawing/2014/main" id="{0CFCD561-5EF2-4CB7-A0CD-D748B3C48439}"/>
            </a:ext>
          </a:extLst>
        </xdr:cNvPr>
        <xdr:cNvGrpSpPr/>
      </xdr:nvGrpSpPr>
      <xdr:grpSpPr>
        <a:xfrm>
          <a:off x="3963002" y="5409519"/>
          <a:ext cx="945173" cy="424946"/>
          <a:chOff x="4736274" y="4756812"/>
          <a:chExt cx="787633" cy="423967"/>
        </a:xfrm>
      </xdr:grpSpPr>
      <xdr:sp macro="" textlink="">
        <xdr:nvSpPr>
          <xdr:cNvPr id="32" name="Speech Bubble: Rectangle with Corners Rounded 40">
            <a:hlinkClick xmlns:r="http://schemas.openxmlformats.org/officeDocument/2006/relationships" r:id="rId4"/>
            <a:extLst>
              <a:ext uri="{FF2B5EF4-FFF2-40B4-BE49-F238E27FC236}">
                <a16:creationId xmlns:a16="http://schemas.microsoft.com/office/drawing/2014/main" id="{A43657B8-636E-4FF4-8F75-4138EF0636B9}"/>
              </a:ext>
            </a:extLst>
          </xdr:cNvPr>
          <xdr:cNvSpPr/>
        </xdr:nvSpPr>
        <xdr:spPr>
          <a:xfrm>
            <a:off x="4791971" y="4756812"/>
            <a:ext cx="731936" cy="227323"/>
          </a:xfrm>
          <a:prstGeom prst="wedgeRoundRectCallout">
            <a:avLst>
              <a:gd name="adj1" fmla="val 21432"/>
              <a:gd name="adj2" fmla="val -74334"/>
              <a:gd name="adj3" fmla="val 16667"/>
            </a:avLst>
          </a:prstGeom>
          <a:solidFill>
            <a:schemeClr val="bg1"/>
          </a:solidFill>
          <a:ln w="28575" cap="sq">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200" b="1">
                <a:solidFill>
                  <a:sysClr val="windowText" lastClr="000000"/>
                </a:solidFill>
              </a:rPr>
              <a:t>Mobile</a:t>
            </a:r>
          </a:p>
        </xdr:txBody>
      </xdr:sp>
      <xdr:pic>
        <xdr:nvPicPr>
          <xdr:cNvPr id="38" name="Grafik 37" descr="Cursor">
            <a:extLst>
              <a:ext uri="{FF2B5EF4-FFF2-40B4-BE49-F238E27FC236}">
                <a16:creationId xmlns:a16="http://schemas.microsoft.com/office/drawing/2014/main" id="{BEF56F30-8A8B-4B26-8D0F-07438BC0B6D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 uri="{96DAC541-7B7A-43D3-8B79-37D633B846F1}">
                <asvg:svgBlip xmlns:asvg="http://schemas.microsoft.com/office/drawing/2016/SVG/main" r:embed="rId2"/>
              </a:ext>
            </a:extLst>
          </a:blip>
          <a:stretch>
            <a:fillRect/>
          </a:stretch>
        </xdr:blipFill>
        <xdr:spPr>
          <a:xfrm flipH="1">
            <a:off x="4736274" y="4886189"/>
            <a:ext cx="257778" cy="294590"/>
          </a:xfrm>
          <a:prstGeom prst="rect">
            <a:avLst/>
          </a:prstGeom>
          <a:effectLst/>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2209534</xdr:colOff>
      <xdr:row>2</xdr:row>
      <xdr:rowOff>432974</xdr:rowOff>
    </xdr:from>
    <xdr:to>
      <xdr:col>12</xdr:col>
      <xdr:colOff>6991</xdr:colOff>
      <xdr:row>4</xdr:row>
      <xdr:rowOff>10619</xdr:rowOff>
    </xdr:to>
    <xdr:pic>
      <xdr:nvPicPr>
        <xdr:cNvPr id="6" name="Grafik 5" descr="Cursor">
          <a:extLst>
            <a:ext uri="{FF2B5EF4-FFF2-40B4-BE49-F238E27FC236}">
              <a16:creationId xmlns:a16="http://schemas.microsoft.com/office/drawing/2014/main" id="{0FC5EDAB-1CED-4217-B426-E9001FF9DED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 uri="{96DAC541-7B7A-43D3-8B79-37D633B846F1}">
              <asvg:svgBlip xmlns:asvg="http://schemas.microsoft.com/office/drawing/2016/SVG/main" r:embed="rId2"/>
            </a:ext>
          </a:extLst>
        </a:blip>
        <a:stretch>
          <a:fillRect/>
        </a:stretch>
      </xdr:blipFill>
      <xdr:spPr>
        <a:xfrm rot="16200000" flipH="1">
          <a:off x="8313965" y="576943"/>
          <a:ext cx="225345" cy="261258"/>
        </a:xfrm>
        <a:prstGeom prst="rect">
          <a:avLst/>
        </a:prstGeom>
        <a:effectLst/>
      </xdr:spPr>
    </xdr:pic>
    <xdr:clientData/>
  </xdr:twoCellAnchor>
  <xdr:twoCellAnchor>
    <xdr:from>
      <xdr:col>9</xdr:col>
      <xdr:colOff>76200</xdr:colOff>
      <xdr:row>14</xdr:row>
      <xdr:rowOff>857250</xdr:rowOff>
    </xdr:from>
    <xdr:to>
      <xdr:col>9</xdr:col>
      <xdr:colOff>200026</xdr:colOff>
      <xdr:row>15</xdr:row>
      <xdr:rowOff>342899</xdr:rowOff>
    </xdr:to>
    <xdr:sp macro="" textlink="">
      <xdr:nvSpPr>
        <xdr:cNvPr id="8" name="Isosceles Triangle 1">
          <a:extLst>
            <a:ext uri="{FF2B5EF4-FFF2-40B4-BE49-F238E27FC236}">
              <a16:creationId xmlns:a16="http://schemas.microsoft.com/office/drawing/2014/main" id="{9EC5BDFB-144E-4002-AA02-10491C11EA29}"/>
            </a:ext>
          </a:extLst>
        </xdr:cNvPr>
        <xdr:cNvSpPr/>
      </xdr:nvSpPr>
      <xdr:spPr>
        <a:xfrm rot="5400000">
          <a:off x="5829301" y="5438774"/>
          <a:ext cx="352424" cy="123826"/>
        </a:xfrm>
        <a:prstGeom prst="triangle">
          <a:avLst/>
        </a:prstGeom>
        <a:solidFill>
          <a:srgbClr val="64907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xdr:col>
      <xdr:colOff>1526267</xdr:colOff>
      <xdr:row>2</xdr:row>
      <xdr:rowOff>98808</xdr:rowOff>
    </xdr:from>
    <xdr:ext cx="1550548" cy="265152"/>
    <xdr:sp macro="" textlink="">
      <xdr:nvSpPr>
        <xdr:cNvPr id="33" name="Textfeld 32">
          <a:hlinkClick xmlns:r="http://schemas.openxmlformats.org/officeDocument/2006/relationships" r:id="rId1"/>
          <a:extLst>
            <a:ext uri="{FF2B5EF4-FFF2-40B4-BE49-F238E27FC236}">
              <a16:creationId xmlns:a16="http://schemas.microsoft.com/office/drawing/2014/main" id="{391E1465-D252-4209-B42D-BEFB95DC88E4}"/>
            </a:ext>
          </a:extLst>
        </xdr:cNvPr>
        <xdr:cNvSpPr txBox="1"/>
      </xdr:nvSpPr>
      <xdr:spPr>
        <a:xfrm>
          <a:off x="1722540" y="964717"/>
          <a:ext cx="1550548" cy="265152"/>
        </a:xfrm>
        <a:prstGeom prst="rect">
          <a:avLst/>
        </a:prstGeom>
        <a:solidFill>
          <a:schemeClr val="accent2"/>
        </a:solidFill>
        <a:ln>
          <a:solidFill>
            <a:schemeClr val="bg1">
              <a:lumMod val="8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100" b="1">
              <a:solidFill>
                <a:schemeClr val="bg1"/>
              </a:solidFill>
            </a:rPr>
            <a:t>Back to Matrix</a:t>
          </a:r>
        </a:p>
      </xdr:txBody>
    </xdr:sp>
    <xdr:clientData/>
  </xdr:oneCellAnchor>
  <xdr:oneCellAnchor>
    <xdr:from>
      <xdr:col>1</xdr:col>
      <xdr:colOff>18860</xdr:colOff>
      <xdr:row>2</xdr:row>
      <xdr:rowOff>96154</xdr:rowOff>
    </xdr:from>
    <xdr:ext cx="1350925" cy="264560"/>
    <xdr:sp macro="" textlink="">
      <xdr:nvSpPr>
        <xdr:cNvPr id="38" name="Textfeld 37">
          <a:hlinkClick xmlns:r="http://schemas.openxmlformats.org/officeDocument/2006/relationships" r:id="rId1"/>
          <a:extLst>
            <a:ext uri="{FF2B5EF4-FFF2-40B4-BE49-F238E27FC236}">
              <a16:creationId xmlns:a16="http://schemas.microsoft.com/office/drawing/2014/main" id="{98C85EEF-47FA-4976-9CC5-04BD2B268363}"/>
            </a:ext>
          </a:extLst>
        </xdr:cNvPr>
        <xdr:cNvSpPr txBox="1"/>
      </xdr:nvSpPr>
      <xdr:spPr>
        <a:xfrm>
          <a:off x="218431" y="2146297"/>
          <a:ext cx="1350925" cy="264560"/>
        </a:xfrm>
        <a:prstGeom prst="rect">
          <a:avLst/>
        </a:prstGeom>
        <a:solidFill>
          <a:schemeClr val="accent2"/>
        </a:solidFill>
        <a:ln>
          <a:solidFill>
            <a:schemeClr val="bg1">
              <a:lumMod val="8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100" b="1">
              <a:solidFill>
                <a:schemeClr val="bg1"/>
              </a:solidFill>
            </a:rPr>
            <a:t>Input Calculation</a:t>
          </a:r>
        </a:p>
      </xdr:txBody>
    </xdr:sp>
    <xdr:clientData/>
  </xdr:oneCellAnchor>
  <xdr:twoCellAnchor editAs="oneCell">
    <xdr:from>
      <xdr:col>4</xdr:col>
      <xdr:colOff>122464</xdr:colOff>
      <xdr:row>4</xdr:row>
      <xdr:rowOff>272142</xdr:rowOff>
    </xdr:from>
    <xdr:to>
      <xdr:col>5</xdr:col>
      <xdr:colOff>198871</xdr:colOff>
      <xdr:row>5</xdr:row>
      <xdr:rowOff>21129</xdr:rowOff>
    </xdr:to>
    <xdr:pic>
      <xdr:nvPicPr>
        <xdr:cNvPr id="18" name="Grafik 17" descr="Cursor">
          <a:extLst>
            <a:ext uri="{FF2B5EF4-FFF2-40B4-BE49-F238E27FC236}">
              <a16:creationId xmlns:a16="http://schemas.microsoft.com/office/drawing/2014/main" id="{FEB1B924-3AC3-4616-9B2E-9C610795DB65}"/>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flipH="1">
          <a:off x="4177393" y="1660071"/>
          <a:ext cx="280514" cy="320487"/>
        </a:xfrm>
        <a:prstGeom prst="rect">
          <a:avLst/>
        </a:prstGeom>
        <a:effectLst/>
      </xdr:spPr>
    </xdr:pic>
    <xdr:clientData/>
  </xdr:twoCellAnchor>
  <xdr:twoCellAnchor editAs="oneCell">
    <xdr:from>
      <xdr:col>1</xdr:col>
      <xdr:colOff>1408957</xdr:colOff>
      <xdr:row>2</xdr:row>
      <xdr:rowOff>247402</xdr:rowOff>
    </xdr:from>
    <xdr:to>
      <xdr:col>1</xdr:col>
      <xdr:colOff>1693182</xdr:colOff>
      <xdr:row>4</xdr:row>
      <xdr:rowOff>31025</xdr:rowOff>
    </xdr:to>
    <xdr:pic>
      <xdr:nvPicPr>
        <xdr:cNvPr id="19" name="Grafik 18" descr="Cursor">
          <a:extLst>
            <a:ext uri="{FF2B5EF4-FFF2-40B4-BE49-F238E27FC236}">
              <a16:creationId xmlns:a16="http://schemas.microsoft.com/office/drawing/2014/main" id="{1F9A11A9-643F-4EC2-BBC0-F1FE6B95A917}"/>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flipH="1">
          <a:off x="1599457" y="1091045"/>
          <a:ext cx="284225" cy="327909"/>
        </a:xfrm>
        <a:prstGeom prst="rect">
          <a:avLst/>
        </a:prstGeom>
        <a:effec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85726</xdr:colOff>
      <xdr:row>4</xdr:row>
      <xdr:rowOff>47624</xdr:rowOff>
    </xdr:from>
    <xdr:to>
      <xdr:col>4</xdr:col>
      <xdr:colOff>633094</xdr:colOff>
      <xdr:row>7</xdr:row>
      <xdr:rowOff>38100</xdr:rowOff>
    </xdr:to>
    <xdr:pic>
      <xdr:nvPicPr>
        <xdr:cNvPr id="4" name="Grafik 3">
          <a:extLst>
            <a:ext uri="{FF2B5EF4-FFF2-40B4-BE49-F238E27FC236}">
              <a16:creationId xmlns:a16="http://schemas.microsoft.com/office/drawing/2014/main" id="{5036CA2E-900C-40C7-9412-31728260A62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5734051" y="819149"/>
          <a:ext cx="1804668" cy="13525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1495425</xdr:colOff>
      <xdr:row>11</xdr:row>
      <xdr:rowOff>48070</xdr:rowOff>
    </xdr:from>
    <xdr:to>
      <xdr:col>4</xdr:col>
      <xdr:colOff>4191000</xdr:colOff>
      <xdr:row>16</xdr:row>
      <xdr:rowOff>542923</xdr:rowOff>
    </xdr:to>
    <xdr:pic>
      <xdr:nvPicPr>
        <xdr:cNvPr id="5" name="Grafik 4">
          <a:extLst>
            <a:ext uri="{FF2B5EF4-FFF2-40B4-BE49-F238E27FC236}">
              <a16:creationId xmlns:a16="http://schemas.microsoft.com/office/drawing/2014/main" id="{4FD23BBD-7647-4C38-B163-6A9EC97DB7AD}"/>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8591550" y="5077270"/>
          <a:ext cx="2695575" cy="2009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11</xdr:row>
      <xdr:rowOff>57150</xdr:rowOff>
    </xdr:from>
    <xdr:to>
      <xdr:col>4</xdr:col>
      <xdr:colOff>1476375</xdr:colOff>
      <xdr:row>16</xdr:row>
      <xdr:rowOff>533399</xdr:rowOff>
    </xdr:to>
    <xdr:pic>
      <xdr:nvPicPr>
        <xdr:cNvPr id="6" name="Grafik 5">
          <a:extLst>
            <a:ext uri="{FF2B5EF4-FFF2-40B4-BE49-F238E27FC236}">
              <a16:creationId xmlns:a16="http://schemas.microsoft.com/office/drawing/2014/main" id="{756D8441-1343-40A2-AF65-8429D82BAFE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5876925" y="5086350"/>
          <a:ext cx="2695575" cy="1990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656207</xdr:colOff>
      <xdr:row>4</xdr:row>
      <xdr:rowOff>47625</xdr:rowOff>
    </xdr:from>
    <xdr:to>
      <xdr:col>4</xdr:col>
      <xdr:colOff>2466975</xdr:colOff>
      <xdr:row>7</xdr:row>
      <xdr:rowOff>47625</xdr:rowOff>
    </xdr:to>
    <xdr:pic>
      <xdr:nvPicPr>
        <xdr:cNvPr id="7" name="Grafik 6">
          <a:extLst>
            <a:ext uri="{FF2B5EF4-FFF2-40B4-BE49-F238E27FC236}">
              <a16:creationId xmlns:a16="http://schemas.microsoft.com/office/drawing/2014/main" id="{B7C5B9D8-DF02-49C3-892A-643552089FC4}"/>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7561832" y="819150"/>
          <a:ext cx="1810768" cy="1362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2524125</xdr:colOff>
      <xdr:row>4</xdr:row>
      <xdr:rowOff>47625</xdr:rowOff>
    </xdr:from>
    <xdr:to>
      <xdr:col>4</xdr:col>
      <xdr:colOff>4344846</xdr:colOff>
      <xdr:row>7</xdr:row>
      <xdr:rowOff>50035</xdr:rowOff>
    </xdr:to>
    <xdr:pic>
      <xdr:nvPicPr>
        <xdr:cNvPr id="8" name="Grafik 7">
          <a:extLst>
            <a:ext uri="{FF2B5EF4-FFF2-40B4-BE49-F238E27FC236}">
              <a16:creationId xmlns:a16="http://schemas.microsoft.com/office/drawing/2014/main" id="{B8A8A0C9-7654-437B-821A-75CB6A613FC7}"/>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9429750" y="819150"/>
          <a:ext cx="1820721" cy="1364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1685925</xdr:colOff>
      <xdr:row>1</xdr:row>
      <xdr:rowOff>0</xdr:rowOff>
    </xdr:from>
    <xdr:ext cx="1438275" cy="264560"/>
    <xdr:sp macro="" textlink="">
      <xdr:nvSpPr>
        <xdr:cNvPr id="10" name="Textfeld 9">
          <a:hlinkClick xmlns:r="http://schemas.openxmlformats.org/officeDocument/2006/relationships" r:id="rId6"/>
          <a:extLst>
            <a:ext uri="{FF2B5EF4-FFF2-40B4-BE49-F238E27FC236}">
              <a16:creationId xmlns:a16="http://schemas.microsoft.com/office/drawing/2014/main" id="{1417FC64-0E9A-4AA0-AF4A-054F2F443D54}"/>
            </a:ext>
          </a:extLst>
        </xdr:cNvPr>
        <xdr:cNvSpPr txBox="1"/>
      </xdr:nvSpPr>
      <xdr:spPr>
        <a:xfrm>
          <a:off x="2943225" y="190500"/>
          <a:ext cx="1438275" cy="264560"/>
        </a:xfrm>
        <a:prstGeom prst="rect">
          <a:avLst/>
        </a:prstGeom>
        <a:solidFill>
          <a:schemeClr val="accent2"/>
        </a:solidFill>
        <a:ln>
          <a:solidFill>
            <a:schemeClr val="bg1">
              <a:lumMod val="8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lgn="ctr"/>
          <a:r>
            <a:rPr lang="de-DE" sz="1100" b="1">
              <a:solidFill>
                <a:schemeClr val="bg1"/>
              </a:solidFill>
              <a:latin typeface="+mn-lt"/>
              <a:ea typeface="+mn-ea"/>
              <a:cs typeface="+mn-cs"/>
            </a:rPr>
            <a:t>Back to Synthesis</a:t>
          </a:r>
        </a:p>
      </xdr:txBody>
    </xdr:sp>
    <xdr:clientData/>
  </xdr:oneCellAnchor>
  <xdr:oneCellAnchor>
    <xdr:from>
      <xdr:col>2</xdr:col>
      <xdr:colOff>0</xdr:colOff>
      <xdr:row>1</xdr:row>
      <xdr:rowOff>0</xdr:rowOff>
    </xdr:from>
    <xdr:ext cx="1550548" cy="265152"/>
    <xdr:sp macro="" textlink="">
      <xdr:nvSpPr>
        <xdr:cNvPr id="11" name="Textfeld 10">
          <a:hlinkClick xmlns:r="http://schemas.openxmlformats.org/officeDocument/2006/relationships" r:id="rId7"/>
          <a:extLst>
            <a:ext uri="{FF2B5EF4-FFF2-40B4-BE49-F238E27FC236}">
              <a16:creationId xmlns:a16="http://schemas.microsoft.com/office/drawing/2014/main" id="{A7971A82-A098-4754-AF96-2ED61EEBA69D}"/>
            </a:ext>
          </a:extLst>
        </xdr:cNvPr>
        <xdr:cNvSpPr txBox="1"/>
      </xdr:nvSpPr>
      <xdr:spPr>
        <a:xfrm>
          <a:off x="1257300" y="190500"/>
          <a:ext cx="1550548" cy="265152"/>
        </a:xfrm>
        <a:prstGeom prst="rect">
          <a:avLst/>
        </a:prstGeom>
        <a:solidFill>
          <a:schemeClr val="accent2"/>
        </a:solidFill>
        <a:ln>
          <a:solidFill>
            <a:schemeClr val="bg1">
              <a:lumMod val="8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100" b="1">
              <a:solidFill>
                <a:schemeClr val="bg1"/>
              </a:solidFill>
            </a:rPr>
            <a:t>Back to Matrix</a:t>
          </a:r>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3</xdr:col>
      <xdr:colOff>466725</xdr:colOff>
      <xdr:row>13</xdr:row>
      <xdr:rowOff>85724</xdr:rowOff>
    </xdr:from>
    <xdr:to>
      <xdr:col>4</xdr:col>
      <xdr:colOff>3800475</xdr:colOff>
      <xdr:row>20</xdr:row>
      <xdr:rowOff>301297</xdr:rowOff>
    </xdr:to>
    <xdr:pic>
      <xdr:nvPicPr>
        <xdr:cNvPr id="8" name="Picture 3">
          <a:extLst>
            <a:ext uri="{FF2B5EF4-FFF2-40B4-BE49-F238E27FC236}">
              <a16:creationId xmlns:a16="http://schemas.microsoft.com/office/drawing/2014/main" id="{49530291-3401-4B1F-A824-DD2806A83F9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096000" y="4695824"/>
          <a:ext cx="4581525" cy="3436143"/>
        </a:xfrm>
        <a:prstGeom prst="rect">
          <a:avLst/>
        </a:prstGeom>
      </xdr:spPr>
    </xdr:pic>
    <xdr:clientData/>
  </xdr:twoCellAnchor>
  <xdr:twoCellAnchor editAs="oneCell">
    <xdr:from>
      <xdr:col>4</xdr:col>
      <xdr:colOff>752475</xdr:colOff>
      <xdr:row>4</xdr:row>
      <xdr:rowOff>56470</xdr:rowOff>
    </xdr:from>
    <xdr:to>
      <xdr:col>4</xdr:col>
      <xdr:colOff>2581275</xdr:colOff>
      <xdr:row>7</xdr:row>
      <xdr:rowOff>18370</xdr:rowOff>
    </xdr:to>
    <xdr:pic>
      <xdr:nvPicPr>
        <xdr:cNvPr id="11" name="Picture 2">
          <a:extLst>
            <a:ext uri="{FF2B5EF4-FFF2-40B4-BE49-F238E27FC236}">
              <a16:creationId xmlns:a16="http://schemas.microsoft.com/office/drawing/2014/main" id="{394769B3-DE4D-45BA-9418-B1AAB2EB3737}"/>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629525" y="827995"/>
          <a:ext cx="1828800" cy="1371600"/>
        </a:xfrm>
        <a:prstGeom prst="rect">
          <a:avLst/>
        </a:prstGeom>
      </xdr:spPr>
    </xdr:pic>
    <xdr:clientData/>
  </xdr:twoCellAnchor>
  <xdr:twoCellAnchor editAs="oneCell">
    <xdr:from>
      <xdr:col>3</xdr:col>
      <xdr:colOff>123826</xdr:colOff>
      <xdr:row>4</xdr:row>
      <xdr:rowOff>57151</xdr:rowOff>
    </xdr:from>
    <xdr:to>
      <xdr:col>4</xdr:col>
      <xdr:colOff>704851</xdr:colOff>
      <xdr:row>7</xdr:row>
      <xdr:rowOff>19051</xdr:rowOff>
    </xdr:to>
    <xdr:pic>
      <xdr:nvPicPr>
        <xdr:cNvPr id="12" name="Picture 1">
          <a:extLst>
            <a:ext uri="{FF2B5EF4-FFF2-40B4-BE49-F238E27FC236}">
              <a16:creationId xmlns:a16="http://schemas.microsoft.com/office/drawing/2014/main" id="{DBD2F5A6-E704-4627-8EA0-8BF6F0E2FA6D}"/>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753101" y="828676"/>
          <a:ext cx="1828800" cy="1371600"/>
        </a:xfrm>
        <a:prstGeom prst="rect">
          <a:avLst/>
        </a:prstGeom>
      </xdr:spPr>
    </xdr:pic>
    <xdr:clientData/>
  </xdr:twoCellAnchor>
  <xdr:oneCellAnchor>
    <xdr:from>
      <xdr:col>2</xdr:col>
      <xdr:colOff>1685925</xdr:colOff>
      <xdr:row>1</xdr:row>
      <xdr:rowOff>0</xdr:rowOff>
    </xdr:from>
    <xdr:ext cx="1438275" cy="264560"/>
    <xdr:sp macro="" textlink="">
      <xdr:nvSpPr>
        <xdr:cNvPr id="15" name="Textfeld 14">
          <a:hlinkClick xmlns:r="http://schemas.openxmlformats.org/officeDocument/2006/relationships" r:id="rId4"/>
          <a:extLst>
            <a:ext uri="{FF2B5EF4-FFF2-40B4-BE49-F238E27FC236}">
              <a16:creationId xmlns:a16="http://schemas.microsoft.com/office/drawing/2014/main" id="{E4D010C8-CB8C-4B5E-B50C-A3DE7AB77E01}"/>
            </a:ext>
          </a:extLst>
        </xdr:cNvPr>
        <xdr:cNvSpPr txBox="1"/>
      </xdr:nvSpPr>
      <xdr:spPr>
        <a:xfrm>
          <a:off x="2933700" y="190500"/>
          <a:ext cx="1438275" cy="264560"/>
        </a:xfrm>
        <a:prstGeom prst="rect">
          <a:avLst/>
        </a:prstGeom>
        <a:solidFill>
          <a:schemeClr val="accent2"/>
        </a:solidFill>
        <a:ln>
          <a:solidFill>
            <a:schemeClr val="bg1">
              <a:lumMod val="8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lgn="ctr"/>
          <a:r>
            <a:rPr lang="de-DE" sz="1100" b="1">
              <a:solidFill>
                <a:schemeClr val="bg1"/>
              </a:solidFill>
              <a:latin typeface="+mn-lt"/>
              <a:ea typeface="+mn-ea"/>
              <a:cs typeface="+mn-cs"/>
            </a:rPr>
            <a:t>Back to Synthesis</a:t>
          </a:r>
        </a:p>
      </xdr:txBody>
    </xdr:sp>
    <xdr:clientData/>
  </xdr:oneCellAnchor>
  <xdr:oneCellAnchor>
    <xdr:from>
      <xdr:col>2</xdr:col>
      <xdr:colOff>0</xdr:colOff>
      <xdr:row>1</xdr:row>
      <xdr:rowOff>0</xdr:rowOff>
    </xdr:from>
    <xdr:ext cx="1550548" cy="265152"/>
    <xdr:sp macro="" textlink="">
      <xdr:nvSpPr>
        <xdr:cNvPr id="16" name="Textfeld 15">
          <a:hlinkClick xmlns:r="http://schemas.openxmlformats.org/officeDocument/2006/relationships" r:id="rId5"/>
          <a:extLst>
            <a:ext uri="{FF2B5EF4-FFF2-40B4-BE49-F238E27FC236}">
              <a16:creationId xmlns:a16="http://schemas.microsoft.com/office/drawing/2014/main" id="{B17E3DC7-FAF4-4C89-9E92-EB32AB54F038}"/>
            </a:ext>
          </a:extLst>
        </xdr:cNvPr>
        <xdr:cNvSpPr txBox="1"/>
      </xdr:nvSpPr>
      <xdr:spPr>
        <a:xfrm>
          <a:off x="1247775" y="190500"/>
          <a:ext cx="1550548" cy="265152"/>
        </a:xfrm>
        <a:prstGeom prst="rect">
          <a:avLst/>
        </a:prstGeom>
        <a:solidFill>
          <a:schemeClr val="accent2"/>
        </a:solidFill>
        <a:ln>
          <a:solidFill>
            <a:schemeClr val="bg1">
              <a:lumMod val="8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100" b="1">
              <a:solidFill>
                <a:schemeClr val="bg1"/>
              </a:solidFill>
            </a:rPr>
            <a:t>Back to Matrix</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1EA58-2D3F-4C21-A1F6-E33A9C9B9D02}">
  <dimension ref="A1"/>
  <sheetViews>
    <sheetView zoomScale="80" zoomScaleNormal="80" workbookViewId="0">
      <selection activeCell="T38" sqref="T38"/>
    </sheetView>
  </sheetViews>
  <sheetFormatPr defaultRowHeight="14.5" x14ac:dyDescent="0.35"/>
  <sheetData/>
  <sheetProtection algorithmName="SHA-512" hashValue="ml40zDvijv1xW/Zz908QkQNWfXyEXJxElLa3Vak0oNEFhKJB+WZzqKAGH61shg1dtGMvQViHfJ2pngCCQk5zww==" saltValue="mr+I8HR3G7K8GdeDim8zwg==" spinCount="100000"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C7A3D-2581-4FD1-A82C-F15E71AD4D68}">
  <sheetPr codeName="Tabelle9">
    <tabColor rgb="FF00FF00"/>
    <pageSetUpPr autoPageBreaks="0"/>
  </sheetPr>
  <dimension ref="A1:O57"/>
  <sheetViews>
    <sheetView showGridLines="0" showRowColHeaders="0" zoomScale="85" zoomScaleNormal="85" workbookViewId="0">
      <selection activeCell="D11" sqref="D11:E16"/>
    </sheetView>
  </sheetViews>
  <sheetFormatPr defaultColWidth="10.81640625" defaultRowHeight="14.5" x14ac:dyDescent="0.35"/>
  <cols>
    <col min="1" max="1" width="2.81640625" style="3" customWidth="1"/>
    <col min="2" max="2" width="18.54296875" customWidth="1"/>
    <col min="3" max="3" width="65.54296875" customWidth="1"/>
    <col min="4" max="4" width="18.54296875" style="3" customWidth="1"/>
    <col min="5" max="5" width="65.54296875" style="3" customWidth="1"/>
    <col min="6" max="15" width="10.81640625" style="3"/>
  </cols>
  <sheetData>
    <row r="1" spans="2:5" x14ac:dyDescent="0.35">
      <c r="B1" s="3"/>
      <c r="C1" s="3"/>
    </row>
    <row r="2" spans="2:5" x14ac:dyDescent="0.35">
      <c r="B2" s="3"/>
      <c r="C2" s="3"/>
    </row>
    <row r="3" spans="2:5" ht="15" thickBot="1" x14ac:dyDescent="0.4">
      <c r="B3" s="3"/>
      <c r="C3" s="3"/>
    </row>
    <row r="4" spans="2:5" x14ac:dyDescent="0.35">
      <c r="B4" s="309" t="s">
        <v>316</v>
      </c>
      <c r="C4" s="310"/>
      <c r="D4" s="309" t="s">
        <v>317</v>
      </c>
      <c r="E4" s="310"/>
    </row>
    <row r="5" spans="2:5" x14ac:dyDescent="0.35">
      <c r="B5" s="8"/>
      <c r="C5" s="7"/>
      <c r="E5" s="7"/>
    </row>
    <row r="6" spans="2:5" x14ac:dyDescent="0.35">
      <c r="B6" s="9" t="s">
        <v>274</v>
      </c>
      <c r="C6" s="108" t="s">
        <v>318</v>
      </c>
      <c r="E6" s="7"/>
    </row>
    <row r="7" spans="2:5" ht="67.5" customHeight="1" x14ac:dyDescent="0.35">
      <c r="B7" s="10"/>
      <c r="C7" s="110" t="s">
        <v>319</v>
      </c>
      <c r="E7" s="7"/>
    </row>
    <row r="8" spans="2:5" x14ac:dyDescent="0.35">
      <c r="B8" s="10"/>
      <c r="C8" s="22"/>
      <c r="E8" s="7"/>
    </row>
    <row r="9" spans="2:5" ht="52.5" customHeight="1" x14ac:dyDescent="0.35">
      <c r="B9" s="11" t="s">
        <v>94</v>
      </c>
      <c r="C9" s="71" t="s">
        <v>320</v>
      </c>
      <c r="E9" s="23"/>
    </row>
    <row r="10" spans="2:5" x14ac:dyDescent="0.35">
      <c r="B10" s="307" t="s">
        <v>278</v>
      </c>
      <c r="C10" s="308"/>
      <c r="D10" s="11" t="s">
        <v>279</v>
      </c>
      <c r="E10" s="7"/>
    </row>
    <row r="11" spans="2:5" ht="62.5" customHeight="1" x14ac:dyDescent="0.35">
      <c r="B11" s="311" t="s">
        <v>321</v>
      </c>
      <c r="C11" s="312"/>
      <c r="D11" s="311" t="s">
        <v>322</v>
      </c>
      <c r="E11" s="312"/>
    </row>
    <row r="12" spans="2:5" x14ac:dyDescent="0.35">
      <c r="B12" s="307" t="s">
        <v>282</v>
      </c>
      <c r="C12" s="308"/>
      <c r="D12" s="311"/>
      <c r="E12" s="312"/>
    </row>
    <row r="13" spans="2:5" ht="36.75" customHeight="1" x14ac:dyDescent="0.35">
      <c r="B13" s="311" t="s">
        <v>323</v>
      </c>
      <c r="C13" s="312"/>
      <c r="D13" s="311"/>
      <c r="E13" s="312"/>
    </row>
    <row r="14" spans="2:5" x14ac:dyDescent="0.35">
      <c r="B14" s="307" t="s">
        <v>284</v>
      </c>
      <c r="C14" s="308"/>
      <c r="D14" s="311"/>
      <c r="E14" s="312"/>
    </row>
    <row r="15" spans="2:5" ht="75" customHeight="1" x14ac:dyDescent="0.35">
      <c r="B15" s="311" t="s">
        <v>324</v>
      </c>
      <c r="C15" s="312"/>
      <c r="D15" s="311"/>
      <c r="E15" s="312"/>
    </row>
    <row r="16" spans="2:5" ht="15" thickBot="1" x14ac:dyDescent="0.4">
      <c r="B16" s="307" t="s">
        <v>286</v>
      </c>
      <c r="C16" s="308"/>
      <c r="D16" s="315"/>
      <c r="E16" s="316"/>
    </row>
    <row r="17" spans="2:3" ht="78.75" customHeight="1" x14ac:dyDescent="0.35">
      <c r="B17" s="311" t="s">
        <v>325</v>
      </c>
      <c r="C17" s="312"/>
    </row>
    <row r="18" spans="2:3" x14ac:dyDescent="0.35">
      <c r="B18" s="307" t="s">
        <v>288</v>
      </c>
      <c r="C18" s="308"/>
    </row>
    <row r="19" spans="2:3" ht="15" customHeight="1" x14ac:dyDescent="0.35">
      <c r="B19" s="311" t="s">
        <v>326</v>
      </c>
      <c r="C19" s="312"/>
    </row>
    <row r="20" spans="2:3" x14ac:dyDescent="0.35">
      <c r="B20" s="307" t="s">
        <v>290</v>
      </c>
      <c r="C20" s="308"/>
    </row>
    <row r="21" spans="2:3" ht="60" customHeight="1" x14ac:dyDescent="0.35">
      <c r="B21" s="311" t="s">
        <v>327</v>
      </c>
      <c r="C21" s="312"/>
    </row>
    <row r="22" spans="2:3" x14ac:dyDescent="0.35">
      <c r="B22" s="307" t="s">
        <v>292</v>
      </c>
      <c r="C22" s="308"/>
    </row>
    <row r="23" spans="2:3" ht="49" customHeight="1" x14ac:dyDescent="0.35">
      <c r="B23" s="311" t="s">
        <v>328</v>
      </c>
      <c r="C23" s="312"/>
    </row>
    <row r="24" spans="2:3" x14ac:dyDescent="0.35">
      <c r="B24" s="313" t="s">
        <v>294</v>
      </c>
      <c r="C24" s="314"/>
    </row>
    <row r="25" spans="2:3" ht="15" customHeight="1" x14ac:dyDescent="0.35">
      <c r="B25" s="311" t="s">
        <v>329</v>
      </c>
      <c r="C25" s="312"/>
    </row>
    <row r="26" spans="2:3" x14ac:dyDescent="0.35">
      <c r="B26" s="307" t="s">
        <v>296</v>
      </c>
      <c r="C26" s="308"/>
    </row>
    <row r="27" spans="2:3" ht="15" customHeight="1" x14ac:dyDescent="0.35">
      <c r="B27" s="311" t="s">
        <v>330</v>
      </c>
      <c r="C27" s="312"/>
    </row>
    <row r="28" spans="2:3" x14ac:dyDescent="0.35">
      <c r="B28" s="307" t="s">
        <v>298</v>
      </c>
      <c r="C28" s="308"/>
    </row>
    <row r="29" spans="2:3" ht="49.5" customHeight="1" thickBot="1" x14ac:dyDescent="0.4">
      <c r="B29" s="315" t="s">
        <v>331</v>
      </c>
      <c r="C29" s="316"/>
    </row>
    <row r="30" spans="2:3" x14ac:dyDescent="0.35">
      <c r="B30" s="3"/>
      <c r="C30" s="3"/>
    </row>
    <row r="31" spans="2:3" x14ac:dyDescent="0.35">
      <c r="B31" s="3"/>
      <c r="C31" s="3"/>
    </row>
    <row r="32" spans="2:3" x14ac:dyDescent="0.35">
      <c r="B32" s="3"/>
      <c r="C32" s="3"/>
    </row>
    <row r="33" spans="2:3" x14ac:dyDescent="0.35">
      <c r="B33" s="3"/>
      <c r="C33" s="3"/>
    </row>
    <row r="34" spans="2:3" x14ac:dyDescent="0.35">
      <c r="B34" s="3"/>
      <c r="C34" s="3"/>
    </row>
    <row r="35" spans="2:3" x14ac:dyDescent="0.35">
      <c r="B35" s="3"/>
      <c r="C35" s="3"/>
    </row>
    <row r="36" spans="2:3" x14ac:dyDescent="0.35">
      <c r="B36" s="3"/>
      <c r="C36" s="3"/>
    </row>
    <row r="37" spans="2:3" x14ac:dyDescent="0.35">
      <c r="B37" s="3"/>
      <c r="C37" s="3"/>
    </row>
    <row r="38" spans="2:3" x14ac:dyDescent="0.35">
      <c r="B38" s="3"/>
      <c r="C38" s="3"/>
    </row>
    <row r="39" spans="2:3" x14ac:dyDescent="0.35">
      <c r="B39" s="3"/>
      <c r="C39" s="3"/>
    </row>
    <row r="40" spans="2:3" x14ac:dyDescent="0.35">
      <c r="B40" s="3"/>
      <c r="C40" s="3"/>
    </row>
    <row r="41" spans="2:3" x14ac:dyDescent="0.35">
      <c r="B41" s="3"/>
      <c r="C41" s="3"/>
    </row>
    <row r="42" spans="2:3" x14ac:dyDescent="0.35">
      <c r="B42" s="3"/>
      <c r="C42" s="3"/>
    </row>
    <row r="43" spans="2:3" x14ac:dyDescent="0.35">
      <c r="B43" s="3"/>
      <c r="C43" s="3"/>
    </row>
    <row r="44" spans="2:3" x14ac:dyDescent="0.35">
      <c r="B44" s="3"/>
      <c r="C44" s="3"/>
    </row>
    <row r="45" spans="2:3" x14ac:dyDescent="0.35">
      <c r="B45" s="3"/>
      <c r="C45" s="3"/>
    </row>
    <row r="46" spans="2:3" x14ac:dyDescent="0.35">
      <c r="B46" s="3"/>
      <c r="C46" s="3"/>
    </row>
    <row r="47" spans="2:3" x14ac:dyDescent="0.35">
      <c r="B47" s="3"/>
      <c r="C47" s="3"/>
    </row>
    <row r="48" spans="2:3" x14ac:dyDescent="0.35">
      <c r="B48" s="3"/>
      <c r="C48" s="3"/>
    </row>
    <row r="49" spans="2:3" x14ac:dyDescent="0.35">
      <c r="B49" s="3"/>
      <c r="C49" s="3"/>
    </row>
    <row r="50" spans="2:3" x14ac:dyDescent="0.35">
      <c r="B50" s="3"/>
      <c r="C50" s="3"/>
    </row>
    <row r="51" spans="2:3" x14ac:dyDescent="0.35">
      <c r="B51" s="3"/>
      <c r="C51" s="3"/>
    </row>
    <row r="52" spans="2:3" x14ac:dyDescent="0.35">
      <c r="B52" s="3"/>
      <c r="C52" s="3"/>
    </row>
    <row r="53" spans="2:3" x14ac:dyDescent="0.35">
      <c r="B53" s="3"/>
      <c r="C53" s="3"/>
    </row>
    <row r="54" spans="2:3" x14ac:dyDescent="0.35">
      <c r="B54" s="3"/>
      <c r="C54" s="3"/>
    </row>
    <row r="55" spans="2:3" x14ac:dyDescent="0.35">
      <c r="B55" s="3"/>
      <c r="C55" s="3"/>
    </row>
    <row r="56" spans="2:3" x14ac:dyDescent="0.35">
      <c r="B56" s="3"/>
      <c r="C56" s="3"/>
    </row>
    <row r="57" spans="2:3" x14ac:dyDescent="0.35">
      <c r="B57" s="3"/>
      <c r="C57" s="3"/>
    </row>
  </sheetData>
  <sheetProtection algorithmName="SHA-512" hashValue="DewtpaQiv9QSIlLlZ86oDq+T79YsBhGpmCyzzXG/L2CEGNqX/BS2xr2iKBSybLg0eOIIhfFoIYO2Y9nURiAbZw==" saltValue="tIjWM0I1F5s2fC1ZnJ1VxA==" spinCount="100000" sheet="1" objects="1" scenarios="1"/>
  <mergeCells count="23">
    <mergeCell ref="B12:C12"/>
    <mergeCell ref="B4:C4"/>
    <mergeCell ref="D4:E4"/>
    <mergeCell ref="B10:C10"/>
    <mergeCell ref="D11:E16"/>
    <mergeCell ref="B11:C11"/>
    <mergeCell ref="B13:C13"/>
    <mergeCell ref="B15:C15"/>
    <mergeCell ref="B29:C29"/>
    <mergeCell ref="B28:C28"/>
    <mergeCell ref="B24:C24"/>
    <mergeCell ref="B14:C14"/>
    <mergeCell ref="B16:C16"/>
    <mergeCell ref="B18:C18"/>
    <mergeCell ref="B20:C20"/>
    <mergeCell ref="B22:C22"/>
    <mergeCell ref="B26:C26"/>
    <mergeCell ref="B17:C17"/>
    <mergeCell ref="B19:C19"/>
    <mergeCell ref="B21:C21"/>
    <mergeCell ref="B23:C23"/>
    <mergeCell ref="B25:C25"/>
    <mergeCell ref="B27:C27"/>
  </mergeCells>
  <pageMargins left="0.7" right="0.7" top="0.78740157499999996" bottom="0.78740157499999996"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EB3A4-2B84-411D-9DFC-951365B9C80B}">
  <sheetPr codeName="Tabelle10">
    <tabColor rgb="FFFFC000"/>
    <pageSetUpPr autoPageBreaks="0"/>
  </sheetPr>
  <dimension ref="A1:P57"/>
  <sheetViews>
    <sheetView showGridLines="0" showRowColHeaders="0" zoomScale="85" zoomScaleNormal="85" workbookViewId="0">
      <selection activeCell="E12" sqref="E12"/>
    </sheetView>
  </sheetViews>
  <sheetFormatPr defaultColWidth="11.453125" defaultRowHeight="14.5" x14ac:dyDescent="0.35"/>
  <cols>
    <col min="1" max="1" width="2.81640625" style="3" customWidth="1"/>
    <col min="2" max="2" width="18.81640625" customWidth="1"/>
    <col min="3" max="3" width="65.81640625" customWidth="1"/>
    <col min="4" max="4" width="18.81640625" style="3" customWidth="1"/>
    <col min="5" max="5" width="65.81640625" style="3" customWidth="1"/>
    <col min="6" max="6" width="18.81640625" style="3" customWidth="1"/>
    <col min="7" max="7" width="65.81640625" style="3" customWidth="1"/>
    <col min="8" max="16" width="11.453125" style="3"/>
  </cols>
  <sheetData>
    <row r="1" spans="1:7" x14ac:dyDescent="0.35">
      <c r="A1" s="3" t="s">
        <v>332</v>
      </c>
      <c r="B1" s="3"/>
      <c r="C1" s="3"/>
    </row>
    <row r="2" spans="1:7" x14ac:dyDescent="0.35">
      <c r="B2" s="3"/>
      <c r="C2" s="3"/>
    </row>
    <row r="3" spans="1:7" ht="15" thickBot="1" x14ac:dyDescent="0.4">
      <c r="B3" s="3"/>
      <c r="C3" s="3"/>
    </row>
    <row r="4" spans="1:7" x14ac:dyDescent="0.35">
      <c r="B4" s="309" t="s">
        <v>333</v>
      </c>
      <c r="C4" s="310"/>
      <c r="D4" s="309" t="s">
        <v>334</v>
      </c>
      <c r="E4" s="310"/>
      <c r="F4" s="309" t="s">
        <v>335</v>
      </c>
      <c r="G4" s="310"/>
    </row>
    <row r="5" spans="1:7" x14ac:dyDescent="0.35">
      <c r="B5" s="8"/>
      <c r="C5" s="7"/>
      <c r="F5" s="8"/>
      <c r="G5" s="7"/>
    </row>
    <row r="6" spans="1:7" ht="24" customHeight="1" x14ac:dyDescent="0.35">
      <c r="B6" s="9" t="s">
        <v>274</v>
      </c>
      <c r="C6" s="111" t="s">
        <v>336</v>
      </c>
      <c r="F6" s="8"/>
      <c r="G6" s="7"/>
    </row>
    <row r="7" spans="1:7" ht="89.25" customHeight="1" x14ac:dyDescent="0.35">
      <c r="B7" s="10"/>
      <c r="C7" s="112" t="s">
        <v>337</v>
      </c>
      <c r="F7" s="8"/>
      <c r="G7" s="7"/>
    </row>
    <row r="8" spans="1:7" ht="6.75" customHeight="1" x14ac:dyDescent="0.35">
      <c r="B8" s="10"/>
      <c r="C8" s="22"/>
      <c r="F8" s="8"/>
      <c r="G8" s="7"/>
    </row>
    <row r="9" spans="1:7" ht="48.75" customHeight="1" x14ac:dyDescent="0.35">
      <c r="B9" s="11" t="s">
        <v>94</v>
      </c>
      <c r="C9" s="71" t="s">
        <v>338</v>
      </c>
      <c r="F9" s="8"/>
      <c r="G9" s="7"/>
    </row>
    <row r="10" spans="1:7" ht="21" customHeight="1" x14ac:dyDescent="0.35">
      <c r="B10" s="11" t="s">
        <v>278</v>
      </c>
      <c r="C10" s="22"/>
      <c r="D10" s="11" t="s">
        <v>339</v>
      </c>
      <c r="F10" s="11" t="s">
        <v>340</v>
      </c>
      <c r="G10" s="7"/>
    </row>
    <row r="11" spans="1:7" ht="115.5" customHeight="1" thickBot="1" x14ac:dyDescent="0.4">
      <c r="B11" s="311" t="s">
        <v>341</v>
      </c>
      <c r="C11" s="312"/>
      <c r="D11" s="315" t="s">
        <v>342</v>
      </c>
      <c r="E11" s="316"/>
      <c r="F11" s="315" t="s">
        <v>343</v>
      </c>
      <c r="G11" s="316"/>
    </row>
    <row r="12" spans="1:7" ht="24.75" customHeight="1" x14ac:dyDescent="0.35">
      <c r="B12" s="313" t="s">
        <v>282</v>
      </c>
      <c r="C12" s="314"/>
    </row>
    <row r="13" spans="1:7" ht="75.650000000000006" customHeight="1" x14ac:dyDescent="0.35">
      <c r="B13" s="311" t="s">
        <v>344</v>
      </c>
      <c r="C13" s="312"/>
    </row>
    <row r="14" spans="1:7" ht="21" customHeight="1" x14ac:dyDescent="0.35">
      <c r="B14" s="313" t="s">
        <v>284</v>
      </c>
      <c r="C14" s="314"/>
    </row>
    <row r="15" spans="1:7" ht="36" customHeight="1" x14ac:dyDescent="0.35">
      <c r="B15" s="311" t="s">
        <v>345</v>
      </c>
      <c r="C15" s="312"/>
    </row>
    <row r="16" spans="1:7" ht="21" customHeight="1" x14ac:dyDescent="0.35">
      <c r="B16" s="313" t="s">
        <v>286</v>
      </c>
      <c r="C16" s="314"/>
    </row>
    <row r="17" spans="2:3" ht="90" customHeight="1" x14ac:dyDescent="0.35">
      <c r="B17" s="311" t="s">
        <v>346</v>
      </c>
      <c r="C17" s="312"/>
    </row>
    <row r="18" spans="2:3" ht="21" customHeight="1" x14ac:dyDescent="0.35">
      <c r="B18" s="313" t="s">
        <v>288</v>
      </c>
      <c r="C18" s="314"/>
    </row>
    <row r="19" spans="2:3" ht="60.75" customHeight="1" x14ac:dyDescent="0.35">
      <c r="B19" s="311" t="s">
        <v>347</v>
      </c>
      <c r="C19" s="312"/>
    </row>
    <row r="20" spans="2:3" ht="21" customHeight="1" x14ac:dyDescent="0.35">
      <c r="B20" s="313" t="s">
        <v>290</v>
      </c>
      <c r="C20" s="314"/>
    </row>
    <row r="21" spans="2:3" ht="91.5" customHeight="1" x14ac:dyDescent="0.35">
      <c r="B21" s="311" t="s">
        <v>348</v>
      </c>
      <c r="C21" s="312"/>
    </row>
    <row r="22" spans="2:3" ht="21" customHeight="1" x14ac:dyDescent="0.35">
      <c r="B22" s="313" t="s">
        <v>292</v>
      </c>
      <c r="C22" s="314"/>
    </row>
    <row r="23" spans="2:3" ht="90" customHeight="1" x14ac:dyDescent="0.35">
      <c r="B23" s="311" t="s">
        <v>349</v>
      </c>
      <c r="C23" s="312"/>
    </row>
    <row r="24" spans="2:3" ht="21" customHeight="1" x14ac:dyDescent="0.35">
      <c r="B24" s="313" t="s">
        <v>294</v>
      </c>
      <c r="C24" s="314"/>
    </row>
    <row r="25" spans="2:3" ht="60.75" customHeight="1" x14ac:dyDescent="0.35">
      <c r="B25" s="311" t="s">
        <v>350</v>
      </c>
      <c r="C25" s="312"/>
    </row>
    <row r="26" spans="2:3" ht="21" customHeight="1" x14ac:dyDescent="0.35">
      <c r="B26" s="313" t="s">
        <v>296</v>
      </c>
      <c r="C26" s="314"/>
    </row>
    <row r="27" spans="2:3" ht="34.5" customHeight="1" x14ac:dyDescent="0.35">
      <c r="B27" s="311" t="s">
        <v>351</v>
      </c>
      <c r="C27" s="312"/>
    </row>
    <row r="28" spans="2:3" ht="21" customHeight="1" x14ac:dyDescent="0.35">
      <c r="B28" s="313" t="s">
        <v>242</v>
      </c>
      <c r="C28" s="314"/>
    </row>
    <row r="29" spans="2:3" ht="183.65" customHeight="1" thickBot="1" x14ac:dyDescent="0.4">
      <c r="B29" s="315" t="s">
        <v>352</v>
      </c>
      <c r="C29" s="316"/>
    </row>
    <row r="30" spans="2:3" x14ac:dyDescent="0.35">
      <c r="B30" s="3"/>
      <c r="C30" s="3"/>
    </row>
    <row r="31" spans="2:3" x14ac:dyDescent="0.35">
      <c r="B31" s="3"/>
      <c r="C31" s="3"/>
    </row>
    <row r="32" spans="2:3" x14ac:dyDescent="0.35">
      <c r="B32" s="3"/>
      <c r="C32" s="3"/>
    </row>
    <row r="33" spans="2:3" x14ac:dyDescent="0.35">
      <c r="B33" s="3"/>
      <c r="C33" s="3"/>
    </row>
    <row r="34" spans="2:3" x14ac:dyDescent="0.35">
      <c r="B34" s="3"/>
      <c r="C34" s="3"/>
    </row>
    <row r="35" spans="2:3" x14ac:dyDescent="0.35">
      <c r="B35" s="3"/>
      <c r="C35" s="3"/>
    </row>
    <row r="36" spans="2:3" x14ac:dyDescent="0.35">
      <c r="B36" s="3"/>
      <c r="C36" s="3"/>
    </row>
    <row r="37" spans="2:3" x14ac:dyDescent="0.35">
      <c r="B37" s="3"/>
      <c r="C37" s="3"/>
    </row>
    <row r="38" spans="2:3" x14ac:dyDescent="0.35">
      <c r="B38" s="3"/>
      <c r="C38" s="3"/>
    </row>
    <row r="39" spans="2:3" x14ac:dyDescent="0.35">
      <c r="B39" s="3"/>
      <c r="C39" s="3"/>
    </row>
    <row r="40" spans="2:3" x14ac:dyDescent="0.35">
      <c r="B40" s="3"/>
      <c r="C40" s="3"/>
    </row>
    <row r="41" spans="2:3" x14ac:dyDescent="0.35">
      <c r="B41" s="3"/>
      <c r="C41" s="3"/>
    </row>
    <row r="42" spans="2:3" x14ac:dyDescent="0.35">
      <c r="B42" s="3"/>
      <c r="C42" s="3"/>
    </row>
    <row r="43" spans="2:3" x14ac:dyDescent="0.35">
      <c r="B43" s="3"/>
      <c r="C43" s="3"/>
    </row>
    <row r="44" spans="2:3" x14ac:dyDescent="0.35">
      <c r="B44" s="3"/>
      <c r="C44" s="3"/>
    </row>
    <row r="45" spans="2:3" x14ac:dyDescent="0.35">
      <c r="B45" s="3"/>
      <c r="C45" s="3"/>
    </row>
    <row r="46" spans="2:3" x14ac:dyDescent="0.35">
      <c r="B46" s="3"/>
      <c r="C46" s="3"/>
    </row>
    <row r="47" spans="2:3" x14ac:dyDescent="0.35">
      <c r="B47" s="3"/>
      <c r="C47" s="3"/>
    </row>
    <row r="48" spans="2:3" x14ac:dyDescent="0.35">
      <c r="B48" s="3"/>
      <c r="C48" s="3"/>
    </row>
    <row r="49" spans="2:3" x14ac:dyDescent="0.35">
      <c r="B49" s="3"/>
      <c r="C49" s="3"/>
    </row>
    <row r="50" spans="2:3" x14ac:dyDescent="0.35">
      <c r="B50" s="3"/>
      <c r="C50" s="3"/>
    </row>
    <row r="51" spans="2:3" x14ac:dyDescent="0.35">
      <c r="B51" s="3"/>
      <c r="C51" s="3"/>
    </row>
    <row r="52" spans="2:3" x14ac:dyDescent="0.35">
      <c r="B52" s="3"/>
      <c r="C52" s="3"/>
    </row>
    <row r="53" spans="2:3" x14ac:dyDescent="0.35">
      <c r="B53" s="3"/>
      <c r="C53" s="3"/>
    </row>
    <row r="54" spans="2:3" x14ac:dyDescent="0.35">
      <c r="B54" s="3"/>
      <c r="C54" s="3"/>
    </row>
    <row r="55" spans="2:3" x14ac:dyDescent="0.35">
      <c r="B55" s="3"/>
      <c r="C55" s="3"/>
    </row>
    <row r="56" spans="2:3" x14ac:dyDescent="0.35">
      <c r="B56" s="3"/>
      <c r="C56" s="3"/>
    </row>
    <row r="57" spans="2:3" x14ac:dyDescent="0.35">
      <c r="B57" s="3"/>
      <c r="C57" s="3"/>
    </row>
  </sheetData>
  <sheetProtection algorithmName="SHA-512" hashValue="I2WFNMpSRMX2izat4DZ7I7QDZ0tAc4wfqixOVNrQzwfO4d+MaxtWO4HoTG4eIhsFoad408vd4FRJdvNfyFFzFw==" saltValue="qjXDfurm7HKu/qGz/M3Tdg==" spinCount="100000" sheet="1" objects="1" scenarios="1"/>
  <mergeCells count="24">
    <mergeCell ref="B29:C29"/>
    <mergeCell ref="F4:G4"/>
    <mergeCell ref="B26:C26"/>
    <mergeCell ref="B22:C22"/>
    <mergeCell ref="B24:C24"/>
    <mergeCell ref="B28:C28"/>
    <mergeCell ref="B14:C14"/>
    <mergeCell ref="B18:C18"/>
    <mergeCell ref="B20:C20"/>
    <mergeCell ref="B4:C4"/>
    <mergeCell ref="B12:C12"/>
    <mergeCell ref="B16:C16"/>
    <mergeCell ref="B15:C15"/>
    <mergeCell ref="B17:C17"/>
    <mergeCell ref="B23:C23"/>
    <mergeCell ref="D11:E11"/>
    <mergeCell ref="F11:G11"/>
    <mergeCell ref="B25:C25"/>
    <mergeCell ref="B27:C27"/>
    <mergeCell ref="D4:E4"/>
    <mergeCell ref="B13:C13"/>
    <mergeCell ref="B11:C11"/>
    <mergeCell ref="B19:C19"/>
    <mergeCell ref="B21:C21"/>
  </mergeCells>
  <pageMargins left="0.7" right="0.7" top="0.78740157499999996" bottom="0.78740157499999996"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C84D8-045D-4095-9DEF-5C7226460671}">
  <sheetPr codeName="Tabelle11">
    <tabColor rgb="FF00FF00"/>
    <pageSetUpPr autoPageBreaks="0"/>
  </sheetPr>
  <dimension ref="A1:M57"/>
  <sheetViews>
    <sheetView showRowColHeaders="0" zoomScale="85" zoomScaleNormal="85" workbookViewId="0">
      <selection activeCell="E12" sqref="E12"/>
    </sheetView>
  </sheetViews>
  <sheetFormatPr defaultColWidth="10.81640625" defaultRowHeight="14.5" x14ac:dyDescent="0.35"/>
  <cols>
    <col min="1" max="1" width="2.81640625" style="3" customWidth="1"/>
    <col min="2" max="2" width="18.81640625" customWidth="1"/>
    <col min="3" max="3" width="65.81640625" customWidth="1"/>
    <col min="4" max="4" width="18.81640625" style="3" customWidth="1"/>
    <col min="5" max="5" width="65.81640625" style="3" customWidth="1"/>
    <col min="6" max="13" width="10.81640625" style="3"/>
  </cols>
  <sheetData>
    <row r="1" spans="2:5" x14ac:dyDescent="0.35">
      <c r="B1" s="3"/>
      <c r="C1" s="3"/>
    </row>
    <row r="2" spans="2:5" x14ac:dyDescent="0.35">
      <c r="B2" s="3"/>
      <c r="C2" s="3"/>
    </row>
    <row r="3" spans="2:5" ht="15" thickBot="1" x14ac:dyDescent="0.4">
      <c r="B3" s="3"/>
      <c r="C3" s="3"/>
    </row>
    <row r="4" spans="2:5" x14ac:dyDescent="0.35">
      <c r="B4" s="309" t="s">
        <v>353</v>
      </c>
      <c r="C4" s="310"/>
      <c r="D4" s="309" t="s">
        <v>354</v>
      </c>
      <c r="E4" s="310"/>
    </row>
    <row r="5" spans="2:5" x14ac:dyDescent="0.35">
      <c r="B5" s="8"/>
      <c r="C5" s="7"/>
      <c r="E5" s="7"/>
    </row>
    <row r="6" spans="2:5" ht="29" x14ac:dyDescent="0.35">
      <c r="B6" s="9" t="s">
        <v>274</v>
      </c>
      <c r="C6" s="109" t="s">
        <v>355</v>
      </c>
      <c r="E6" s="7"/>
    </row>
    <row r="7" spans="2:5" ht="139.5" customHeight="1" x14ac:dyDescent="0.35">
      <c r="B7" s="10"/>
      <c r="C7" s="109" t="s">
        <v>356</v>
      </c>
      <c r="E7" s="7"/>
    </row>
    <row r="8" spans="2:5" x14ac:dyDescent="0.35">
      <c r="B8" s="10"/>
      <c r="C8" s="22"/>
      <c r="E8" s="7"/>
    </row>
    <row r="9" spans="2:5" ht="29" x14ac:dyDescent="0.35">
      <c r="B9" s="11" t="s">
        <v>94</v>
      </c>
      <c r="C9" s="71" t="s">
        <v>357</v>
      </c>
      <c r="E9" s="7"/>
    </row>
    <row r="10" spans="2:5" x14ac:dyDescent="0.35">
      <c r="B10" s="307" t="s">
        <v>278</v>
      </c>
      <c r="C10" s="308"/>
      <c r="D10" s="11" t="s">
        <v>279</v>
      </c>
      <c r="E10" s="7"/>
    </row>
    <row r="11" spans="2:5" ht="81" customHeight="1" thickBot="1" x14ac:dyDescent="0.4">
      <c r="B11" s="311" t="s">
        <v>358</v>
      </c>
      <c r="C11" s="312"/>
      <c r="D11" s="315" t="s">
        <v>359</v>
      </c>
      <c r="E11" s="316"/>
    </row>
    <row r="12" spans="2:5" x14ac:dyDescent="0.35">
      <c r="B12" s="307" t="s">
        <v>282</v>
      </c>
      <c r="C12" s="308"/>
    </row>
    <row r="13" spans="2:5" ht="110.25" customHeight="1" x14ac:dyDescent="0.35">
      <c r="B13" s="311" t="s">
        <v>360</v>
      </c>
      <c r="C13" s="312"/>
    </row>
    <row r="14" spans="2:5" x14ac:dyDescent="0.35">
      <c r="B14" s="307" t="s">
        <v>284</v>
      </c>
      <c r="C14" s="308"/>
    </row>
    <row r="15" spans="2:5" ht="20.149999999999999" customHeight="1" x14ac:dyDescent="0.35">
      <c r="B15" s="311" t="s">
        <v>361</v>
      </c>
      <c r="C15" s="312"/>
    </row>
    <row r="16" spans="2:5" ht="15.65" customHeight="1" x14ac:dyDescent="0.35">
      <c r="B16" s="307" t="s">
        <v>286</v>
      </c>
      <c r="C16" s="308"/>
    </row>
    <row r="17" spans="2:3" ht="177" customHeight="1" x14ac:dyDescent="0.35">
      <c r="B17" s="311" t="s">
        <v>362</v>
      </c>
      <c r="C17" s="312"/>
    </row>
    <row r="18" spans="2:3" x14ac:dyDescent="0.35">
      <c r="B18" s="307" t="s">
        <v>288</v>
      </c>
      <c r="C18" s="308"/>
    </row>
    <row r="19" spans="2:3" ht="50.15" customHeight="1" x14ac:dyDescent="0.35">
      <c r="B19" s="311" t="s">
        <v>363</v>
      </c>
      <c r="C19" s="312"/>
    </row>
    <row r="20" spans="2:3" x14ac:dyDescent="0.35">
      <c r="B20" s="307" t="s">
        <v>290</v>
      </c>
      <c r="C20" s="308"/>
    </row>
    <row r="21" spans="2:3" ht="35.25" customHeight="1" x14ac:dyDescent="0.35">
      <c r="B21" s="311" t="s">
        <v>364</v>
      </c>
      <c r="C21" s="312"/>
    </row>
    <row r="22" spans="2:3" x14ac:dyDescent="0.35">
      <c r="B22" s="307" t="s">
        <v>292</v>
      </c>
      <c r="C22" s="308"/>
    </row>
    <row r="23" spans="2:3" ht="78.75" customHeight="1" x14ac:dyDescent="0.35">
      <c r="B23" s="311" t="s">
        <v>365</v>
      </c>
      <c r="C23" s="312"/>
    </row>
    <row r="24" spans="2:3" x14ac:dyDescent="0.35">
      <c r="B24" s="313" t="s">
        <v>294</v>
      </c>
      <c r="C24" s="314"/>
    </row>
    <row r="25" spans="2:3" ht="43" customHeight="1" x14ac:dyDescent="0.35">
      <c r="B25" s="311" t="s">
        <v>366</v>
      </c>
      <c r="C25" s="312"/>
    </row>
    <row r="26" spans="2:3" x14ac:dyDescent="0.35">
      <c r="B26" s="307" t="s">
        <v>296</v>
      </c>
      <c r="C26" s="308"/>
    </row>
    <row r="27" spans="2:3" ht="15.75" customHeight="1" x14ac:dyDescent="0.35">
      <c r="B27" s="311" t="s">
        <v>367</v>
      </c>
      <c r="C27" s="312"/>
    </row>
    <row r="28" spans="2:3" x14ac:dyDescent="0.35">
      <c r="B28" s="307" t="s">
        <v>242</v>
      </c>
      <c r="C28" s="308"/>
    </row>
    <row r="29" spans="2:3" ht="89.15" customHeight="1" thickBot="1" x14ac:dyDescent="0.4">
      <c r="B29" s="315" t="s">
        <v>368</v>
      </c>
      <c r="C29" s="316"/>
    </row>
    <row r="30" spans="2:3" x14ac:dyDescent="0.35">
      <c r="B30" s="3"/>
      <c r="C30" s="3"/>
    </row>
    <row r="31" spans="2:3" x14ac:dyDescent="0.35">
      <c r="B31" s="3"/>
      <c r="C31" s="3"/>
    </row>
    <row r="32" spans="2:3" x14ac:dyDescent="0.35">
      <c r="B32" s="3"/>
      <c r="C32" s="3"/>
    </row>
    <row r="33" spans="2:3" x14ac:dyDescent="0.35">
      <c r="B33" s="3"/>
      <c r="C33" s="3"/>
    </row>
    <row r="34" spans="2:3" x14ac:dyDescent="0.35">
      <c r="B34" s="3"/>
      <c r="C34" s="3"/>
    </row>
    <row r="35" spans="2:3" x14ac:dyDescent="0.35">
      <c r="B35" s="3"/>
      <c r="C35" s="3"/>
    </row>
    <row r="36" spans="2:3" x14ac:dyDescent="0.35">
      <c r="B36" s="3"/>
      <c r="C36" s="3"/>
    </row>
    <row r="37" spans="2:3" x14ac:dyDescent="0.35">
      <c r="B37" s="3"/>
      <c r="C37" s="3"/>
    </row>
    <row r="38" spans="2:3" x14ac:dyDescent="0.35">
      <c r="B38" s="3"/>
      <c r="C38" s="3"/>
    </row>
    <row r="39" spans="2:3" x14ac:dyDescent="0.35">
      <c r="B39" s="3"/>
      <c r="C39" s="3"/>
    </row>
    <row r="40" spans="2:3" x14ac:dyDescent="0.35">
      <c r="B40" s="3"/>
      <c r="C40" s="3"/>
    </row>
    <row r="41" spans="2:3" x14ac:dyDescent="0.35">
      <c r="B41" s="3"/>
      <c r="C41" s="3"/>
    </row>
    <row r="42" spans="2:3" x14ac:dyDescent="0.35">
      <c r="B42" s="3"/>
      <c r="C42" s="3"/>
    </row>
    <row r="43" spans="2:3" x14ac:dyDescent="0.35">
      <c r="B43" s="3"/>
      <c r="C43" s="3"/>
    </row>
    <row r="44" spans="2:3" x14ac:dyDescent="0.35">
      <c r="B44" s="3"/>
      <c r="C44" s="3"/>
    </row>
    <row r="45" spans="2:3" x14ac:dyDescent="0.35">
      <c r="B45" s="3"/>
      <c r="C45" s="3"/>
    </row>
    <row r="46" spans="2:3" x14ac:dyDescent="0.35">
      <c r="B46" s="3"/>
      <c r="C46" s="3"/>
    </row>
    <row r="47" spans="2:3" x14ac:dyDescent="0.35">
      <c r="B47" s="3"/>
      <c r="C47" s="3"/>
    </row>
    <row r="48" spans="2:3" x14ac:dyDescent="0.35">
      <c r="B48" s="3"/>
      <c r="C48" s="3"/>
    </row>
    <row r="49" spans="2:3" x14ac:dyDescent="0.35">
      <c r="B49" s="3"/>
      <c r="C49" s="3"/>
    </row>
    <row r="50" spans="2:3" x14ac:dyDescent="0.35">
      <c r="B50" s="3"/>
      <c r="C50" s="3"/>
    </row>
    <row r="51" spans="2:3" x14ac:dyDescent="0.35">
      <c r="B51" s="3"/>
      <c r="C51" s="3"/>
    </row>
    <row r="52" spans="2:3" x14ac:dyDescent="0.35">
      <c r="B52" s="3"/>
      <c r="C52" s="3"/>
    </row>
    <row r="53" spans="2:3" x14ac:dyDescent="0.35">
      <c r="B53" s="3"/>
      <c r="C53" s="3"/>
    </row>
    <row r="54" spans="2:3" x14ac:dyDescent="0.35">
      <c r="B54" s="3"/>
      <c r="C54" s="3"/>
    </row>
    <row r="55" spans="2:3" x14ac:dyDescent="0.35">
      <c r="B55" s="3"/>
      <c r="C55" s="3"/>
    </row>
    <row r="56" spans="2:3" x14ac:dyDescent="0.35">
      <c r="B56" s="3"/>
      <c r="C56" s="3"/>
    </row>
    <row r="57" spans="2:3" x14ac:dyDescent="0.35">
      <c r="B57" s="3"/>
      <c r="C57" s="3"/>
    </row>
  </sheetData>
  <sheetProtection algorithmName="SHA-512" hashValue="lM8a+pVjBor035BXqYOloAjprsuXvd5lJMduKqCV2vaUKJS1A+cC3y9gTrAtUYxl60/e5I7UN//fIvkczSPBXQ==" saltValue="iVKLIFyddHcAwPKEK9wB3A==" spinCount="100000" sheet="1" objects="1" scenarios="1"/>
  <mergeCells count="23">
    <mergeCell ref="B12:C12"/>
    <mergeCell ref="B4:C4"/>
    <mergeCell ref="D4:E4"/>
    <mergeCell ref="B10:C10"/>
    <mergeCell ref="B11:C11"/>
    <mergeCell ref="D11:E11"/>
    <mergeCell ref="B24:C24"/>
    <mergeCell ref="B13:C13"/>
    <mergeCell ref="B14:C14"/>
    <mergeCell ref="B15:C15"/>
    <mergeCell ref="B16:C16"/>
    <mergeCell ref="B17:C17"/>
    <mergeCell ref="B18:C18"/>
    <mergeCell ref="B19:C19"/>
    <mergeCell ref="B20:C20"/>
    <mergeCell ref="B21:C21"/>
    <mergeCell ref="B22:C22"/>
    <mergeCell ref="B23:C23"/>
    <mergeCell ref="B25:C25"/>
    <mergeCell ref="B26:C26"/>
    <mergeCell ref="B27:C27"/>
    <mergeCell ref="B28:C28"/>
    <mergeCell ref="B29:C29"/>
  </mergeCells>
  <pageMargins left="0.7" right="0.7" top="0.78740157499999996" bottom="0.78740157499999996"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60FF4-C895-46CC-A5E6-9C4F9D9A0FBD}">
  <sheetPr codeName="Tabelle12">
    <tabColor rgb="FFFFC000"/>
  </sheetPr>
  <dimension ref="A1:M57"/>
  <sheetViews>
    <sheetView showGridLines="0" showRowColHeaders="0" zoomScale="85" zoomScaleNormal="85" workbookViewId="0">
      <selection activeCell="D13" sqref="D13"/>
    </sheetView>
  </sheetViews>
  <sheetFormatPr defaultColWidth="10.81640625" defaultRowHeight="14.5" x14ac:dyDescent="0.35"/>
  <cols>
    <col min="1" max="1" width="2.81640625" style="3" customWidth="1"/>
    <col min="2" max="2" width="18.81640625" customWidth="1"/>
    <col min="3" max="3" width="65.81640625" customWidth="1"/>
    <col min="4" max="4" width="18.81640625" style="3" customWidth="1"/>
    <col min="5" max="5" width="65.81640625" style="3" customWidth="1"/>
    <col min="6" max="13" width="10.81640625" style="3"/>
  </cols>
  <sheetData>
    <row r="1" spans="2:5" x14ac:dyDescent="0.35">
      <c r="B1" s="3"/>
      <c r="C1" s="3"/>
    </row>
    <row r="2" spans="2:5" x14ac:dyDescent="0.35">
      <c r="B2" s="3"/>
      <c r="C2" s="3"/>
    </row>
    <row r="3" spans="2:5" ht="15" thickBot="1" x14ac:dyDescent="0.4">
      <c r="B3" s="3"/>
      <c r="C3" s="3"/>
    </row>
    <row r="4" spans="2:5" x14ac:dyDescent="0.35">
      <c r="B4" s="309" t="s">
        <v>369</v>
      </c>
      <c r="C4" s="310"/>
      <c r="D4" s="309" t="s">
        <v>370</v>
      </c>
      <c r="E4" s="310"/>
    </row>
    <row r="5" spans="2:5" x14ac:dyDescent="0.35">
      <c r="B5" s="8"/>
      <c r="C5" s="7"/>
      <c r="E5" s="7"/>
    </row>
    <row r="6" spans="2:5" ht="19.5" customHeight="1" x14ac:dyDescent="0.35">
      <c r="B6" s="9" t="s">
        <v>274</v>
      </c>
      <c r="C6" s="111" t="s">
        <v>371</v>
      </c>
      <c r="E6" s="7"/>
    </row>
    <row r="7" spans="2:5" ht="90.65" customHeight="1" x14ac:dyDescent="0.35">
      <c r="B7" s="10"/>
      <c r="C7" s="112" t="s">
        <v>372</v>
      </c>
      <c r="E7" s="7"/>
    </row>
    <row r="8" spans="2:5" x14ac:dyDescent="0.35">
      <c r="B8" s="10"/>
      <c r="C8" s="22"/>
      <c r="E8" s="7"/>
    </row>
    <row r="9" spans="2:5" ht="39.65" customHeight="1" x14ac:dyDescent="0.35">
      <c r="B9" s="11" t="s">
        <v>94</v>
      </c>
      <c r="C9" s="71" t="s">
        <v>373</v>
      </c>
      <c r="E9" s="7"/>
    </row>
    <row r="10" spans="2:5" x14ac:dyDescent="0.35">
      <c r="B10" s="307" t="s">
        <v>278</v>
      </c>
      <c r="C10" s="308"/>
      <c r="D10" s="11" t="s">
        <v>279</v>
      </c>
      <c r="E10" s="7"/>
    </row>
    <row r="11" spans="2:5" ht="62.25" customHeight="1" thickBot="1" x14ac:dyDescent="0.4">
      <c r="B11" s="311" t="s">
        <v>374</v>
      </c>
      <c r="C11" s="312"/>
      <c r="D11" s="315" t="s">
        <v>375</v>
      </c>
      <c r="E11" s="316"/>
    </row>
    <row r="12" spans="2:5" x14ac:dyDescent="0.35">
      <c r="B12" s="307" t="s">
        <v>282</v>
      </c>
      <c r="C12" s="308"/>
    </row>
    <row r="13" spans="2:5" x14ac:dyDescent="0.35">
      <c r="B13" s="311" t="s">
        <v>376</v>
      </c>
      <c r="C13" s="312"/>
    </row>
    <row r="14" spans="2:5" x14ac:dyDescent="0.35">
      <c r="B14" s="307" t="s">
        <v>284</v>
      </c>
      <c r="C14" s="308"/>
    </row>
    <row r="15" spans="2:5" ht="34.5" customHeight="1" x14ac:dyDescent="0.35">
      <c r="B15" s="311" t="s">
        <v>377</v>
      </c>
      <c r="C15" s="312"/>
    </row>
    <row r="16" spans="2:5" x14ac:dyDescent="0.35">
      <c r="B16" s="307" t="s">
        <v>286</v>
      </c>
      <c r="C16" s="308"/>
    </row>
    <row r="17" spans="2:3" x14ac:dyDescent="0.35">
      <c r="B17" s="311" t="s">
        <v>378</v>
      </c>
      <c r="C17" s="312"/>
    </row>
    <row r="18" spans="2:3" x14ac:dyDescent="0.35">
      <c r="B18" s="307" t="s">
        <v>288</v>
      </c>
      <c r="C18" s="308"/>
    </row>
    <row r="19" spans="2:3" x14ac:dyDescent="0.35">
      <c r="B19" s="311" t="s">
        <v>379</v>
      </c>
      <c r="C19" s="312"/>
    </row>
    <row r="20" spans="2:3" x14ac:dyDescent="0.35">
      <c r="B20" s="307" t="s">
        <v>290</v>
      </c>
      <c r="C20" s="308"/>
    </row>
    <row r="21" spans="2:3" x14ac:dyDescent="0.35">
      <c r="B21" s="311" t="s">
        <v>380</v>
      </c>
      <c r="C21" s="312"/>
    </row>
    <row r="22" spans="2:3" x14ac:dyDescent="0.35">
      <c r="B22" s="307" t="s">
        <v>292</v>
      </c>
      <c r="C22" s="308"/>
    </row>
    <row r="23" spans="2:3" x14ac:dyDescent="0.35">
      <c r="B23" s="311" t="s">
        <v>381</v>
      </c>
      <c r="C23" s="312"/>
    </row>
    <row r="24" spans="2:3" x14ac:dyDescent="0.35">
      <c r="B24" s="313" t="s">
        <v>294</v>
      </c>
      <c r="C24" s="314"/>
    </row>
    <row r="25" spans="2:3" ht="30.75" customHeight="1" x14ac:dyDescent="0.35">
      <c r="B25" s="311" t="s">
        <v>382</v>
      </c>
      <c r="C25" s="312"/>
    </row>
    <row r="26" spans="2:3" x14ac:dyDescent="0.35">
      <c r="B26" s="307" t="s">
        <v>296</v>
      </c>
      <c r="C26" s="308"/>
    </row>
    <row r="27" spans="2:3" x14ac:dyDescent="0.35">
      <c r="B27" s="311" t="s">
        <v>383</v>
      </c>
      <c r="C27" s="312"/>
    </row>
    <row r="28" spans="2:3" x14ac:dyDescent="0.35">
      <c r="B28" s="307" t="s">
        <v>298</v>
      </c>
      <c r="C28" s="308"/>
    </row>
    <row r="29" spans="2:3" ht="54.75" customHeight="1" thickBot="1" x14ac:dyDescent="0.4">
      <c r="B29" s="315" t="s">
        <v>384</v>
      </c>
      <c r="C29" s="316"/>
    </row>
    <row r="30" spans="2:3" x14ac:dyDescent="0.35">
      <c r="B30" s="3"/>
      <c r="C30" s="3"/>
    </row>
    <row r="31" spans="2:3" x14ac:dyDescent="0.35">
      <c r="B31" s="3"/>
      <c r="C31" s="3"/>
    </row>
    <row r="32" spans="2:3" x14ac:dyDescent="0.35">
      <c r="B32" s="3"/>
      <c r="C32" s="3"/>
    </row>
    <row r="33" spans="2:3" x14ac:dyDescent="0.35">
      <c r="B33" s="3"/>
      <c r="C33" s="3"/>
    </row>
    <row r="34" spans="2:3" x14ac:dyDescent="0.35">
      <c r="B34" s="3"/>
      <c r="C34" s="3"/>
    </row>
    <row r="35" spans="2:3" x14ac:dyDescent="0.35">
      <c r="B35" s="3"/>
      <c r="C35" s="3"/>
    </row>
    <row r="36" spans="2:3" x14ac:dyDescent="0.35">
      <c r="B36" s="3"/>
      <c r="C36" s="3"/>
    </row>
    <row r="37" spans="2:3" x14ac:dyDescent="0.35">
      <c r="B37" s="3"/>
      <c r="C37" s="3"/>
    </row>
    <row r="38" spans="2:3" x14ac:dyDescent="0.35">
      <c r="B38" s="3"/>
      <c r="C38" s="3"/>
    </row>
    <row r="39" spans="2:3" x14ac:dyDescent="0.35">
      <c r="B39" s="3"/>
      <c r="C39" s="3"/>
    </row>
    <row r="40" spans="2:3" x14ac:dyDescent="0.35">
      <c r="B40" s="3"/>
      <c r="C40" s="3"/>
    </row>
    <row r="41" spans="2:3" x14ac:dyDescent="0.35">
      <c r="B41" s="3"/>
      <c r="C41" s="3"/>
    </row>
    <row r="42" spans="2:3" x14ac:dyDescent="0.35">
      <c r="B42" s="3"/>
      <c r="C42" s="3"/>
    </row>
    <row r="43" spans="2:3" x14ac:dyDescent="0.35">
      <c r="B43" s="3"/>
      <c r="C43" s="3"/>
    </row>
    <row r="44" spans="2:3" x14ac:dyDescent="0.35">
      <c r="B44" s="3"/>
      <c r="C44" s="3"/>
    </row>
    <row r="45" spans="2:3" x14ac:dyDescent="0.35">
      <c r="B45" s="3"/>
      <c r="C45" s="3"/>
    </row>
    <row r="46" spans="2:3" x14ac:dyDescent="0.35">
      <c r="B46" s="3"/>
      <c r="C46" s="3"/>
    </row>
    <row r="47" spans="2:3" x14ac:dyDescent="0.35">
      <c r="B47" s="3"/>
      <c r="C47" s="3"/>
    </row>
    <row r="48" spans="2:3" x14ac:dyDescent="0.35">
      <c r="B48" s="3"/>
      <c r="C48" s="3"/>
    </row>
    <row r="49" spans="2:3" x14ac:dyDescent="0.35">
      <c r="B49" s="3"/>
      <c r="C49" s="3"/>
    </row>
    <row r="50" spans="2:3" x14ac:dyDescent="0.35">
      <c r="B50" s="3"/>
      <c r="C50" s="3"/>
    </row>
    <row r="51" spans="2:3" x14ac:dyDescent="0.35">
      <c r="B51" s="3"/>
      <c r="C51" s="3"/>
    </row>
    <row r="52" spans="2:3" x14ac:dyDescent="0.35">
      <c r="B52" s="3"/>
      <c r="C52" s="3"/>
    </row>
    <row r="53" spans="2:3" x14ac:dyDescent="0.35">
      <c r="B53" s="3"/>
      <c r="C53" s="3"/>
    </row>
    <row r="54" spans="2:3" x14ac:dyDescent="0.35">
      <c r="B54" s="3"/>
      <c r="C54" s="3"/>
    </row>
    <row r="55" spans="2:3" x14ac:dyDescent="0.35">
      <c r="B55" s="3"/>
      <c r="C55" s="3"/>
    </row>
    <row r="56" spans="2:3" x14ac:dyDescent="0.35">
      <c r="B56" s="3"/>
      <c r="C56" s="3"/>
    </row>
    <row r="57" spans="2:3" x14ac:dyDescent="0.35">
      <c r="B57" s="3"/>
      <c r="C57" s="3"/>
    </row>
  </sheetData>
  <sheetProtection algorithmName="SHA-512" hashValue="9Vsw7Ed0ZT8kBF3Y7Lp25NyZ6zk4c0sIQwpRdZ6KJ1N505NiP5veKE3xbGglp2bc7J6hPaGNW0vRe4PSdj0zkg==" saltValue="zWaf+LDx6rRSTV/RrBckCA==" spinCount="100000" sheet="1" objects="1" scenarios="1"/>
  <mergeCells count="23">
    <mergeCell ref="B12:C12"/>
    <mergeCell ref="B4:C4"/>
    <mergeCell ref="D4:E4"/>
    <mergeCell ref="B10:C10"/>
    <mergeCell ref="B11:C11"/>
    <mergeCell ref="D11:E11"/>
    <mergeCell ref="B24:C24"/>
    <mergeCell ref="B13:C13"/>
    <mergeCell ref="B14:C14"/>
    <mergeCell ref="B15:C15"/>
    <mergeCell ref="B16:C16"/>
    <mergeCell ref="B17:C17"/>
    <mergeCell ref="B18:C18"/>
    <mergeCell ref="B19:C19"/>
    <mergeCell ref="B20:C20"/>
    <mergeCell ref="B21:C21"/>
    <mergeCell ref="B22:C22"/>
    <mergeCell ref="B23:C23"/>
    <mergeCell ref="B25:C25"/>
    <mergeCell ref="B26:C26"/>
    <mergeCell ref="B27:C27"/>
    <mergeCell ref="B28:C28"/>
    <mergeCell ref="B29:C29"/>
  </mergeCells>
  <pageMargins left="0.7" right="0.7" top="0.78740157499999996" bottom="0.78740157499999996"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1E85F-FE88-4349-8DC2-F07E31305CBE}">
  <sheetPr codeName="Tabelle13">
    <tabColor rgb="FFFFC000"/>
    <pageSetUpPr autoPageBreaks="0"/>
  </sheetPr>
  <dimension ref="A1:AE57"/>
  <sheetViews>
    <sheetView showGridLines="0" showRowColHeaders="0" zoomScale="90" zoomScaleNormal="90" workbookViewId="0">
      <selection activeCell="F13" sqref="F13"/>
    </sheetView>
  </sheetViews>
  <sheetFormatPr defaultColWidth="10.81640625" defaultRowHeight="14.5" x14ac:dyDescent="0.35"/>
  <cols>
    <col min="1" max="1" width="2.81640625" style="3" customWidth="1"/>
    <col min="2" max="2" width="18.81640625" customWidth="1"/>
    <col min="3" max="3" width="65.81640625" customWidth="1"/>
    <col min="4" max="4" width="18.81640625" style="3" customWidth="1"/>
    <col min="5" max="5" width="65.81640625" style="3" customWidth="1"/>
    <col min="6" max="6" width="18.81640625" style="3" customWidth="1"/>
    <col min="7" max="7" width="65.81640625" style="3" customWidth="1"/>
    <col min="8" max="31" width="10.81640625" style="3"/>
  </cols>
  <sheetData>
    <row r="1" spans="2:7" x14ac:dyDescent="0.35">
      <c r="B1" s="3"/>
      <c r="C1" s="3"/>
    </row>
    <row r="2" spans="2:7" x14ac:dyDescent="0.35">
      <c r="B2" s="3"/>
      <c r="C2" s="3"/>
    </row>
    <row r="3" spans="2:7" ht="15" thickBot="1" x14ac:dyDescent="0.4">
      <c r="B3" s="3"/>
      <c r="C3" s="3"/>
    </row>
    <row r="4" spans="2:7" x14ac:dyDescent="0.35">
      <c r="B4" s="309" t="s">
        <v>385</v>
      </c>
      <c r="C4" s="310"/>
      <c r="D4" s="309" t="s">
        <v>386</v>
      </c>
      <c r="E4" s="310"/>
      <c r="F4" s="309" t="s">
        <v>387</v>
      </c>
      <c r="G4" s="310"/>
    </row>
    <row r="5" spans="2:7" x14ac:dyDescent="0.35">
      <c r="B5" s="8"/>
      <c r="C5" s="7"/>
      <c r="E5" s="7"/>
      <c r="G5" s="7"/>
    </row>
    <row r="6" spans="2:7" x14ac:dyDescent="0.35">
      <c r="B6" s="9" t="s">
        <v>388</v>
      </c>
      <c r="C6" s="111" t="s">
        <v>389</v>
      </c>
      <c r="E6" s="7"/>
      <c r="G6" s="7"/>
    </row>
    <row r="7" spans="2:7" ht="135.75" customHeight="1" x14ac:dyDescent="0.35">
      <c r="B7" s="10"/>
      <c r="C7" s="112" t="s">
        <v>390</v>
      </c>
      <c r="E7" s="7"/>
      <c r="G7" s="7"/>
    </row>
    <row r="8" spans="2:7" x14ac:dyDescent="0.35">
      <c r="B8" s="10"/>
      <c r="C8" s="22"/>
      <c r="E8" s="23"/>
      <c r="G8" s="7"/>
    </row>
    <row r="9" spans="2:7" ht="60" customHeight="1" x14ac:dyDescent="0.35">
      <c r="B9" s="11" t="s">
        <v>94</v>
      </c>
      <c r="C9" s="71" t="s">
        <v>391</v>
      </c>
      <c r="E9" s="7"/>
      <c r="G9" s="7"/>
    </row>
    <row r="10" spans="2:7" x14ac:dyDescent="0.35">
      <c r="B10" s="11" t="s">
        <v>278</v>
      </c>
      <c r="C10" s="22"/>
      <c r="D10" s="11" t="s">
        <v>279</v>
      </c>
      <c r="F10" s="11" t="s">
        <v>279</v>
      </c>
      <c r="G10" s="7"/>
    </row>
    <row r="11" spans="2:7" ht="78" customHeight="1" thickBot="1" x14ac:dyDescent="0.4">
      <c r="B11" s="311" t="s">
        <v>392</v>
      </c>
      <c r="C11" s="312"/>
      <c r="D11" s="315" t="s">
        <v>393</v>
      </c>
      <c r="E11" s="316"/>
      <c r="F11" s="315" t="s">
        <v>394</v>
      </c>
      <c r="G11" s="316"/>
    </row>
    <row r="12" spans="2:7" x14ac:dyDescent="0.35">
      <c r="B12" s="313" t="s">
        <v>282</v>
      </c>
      <c r="C12" s="314"/>
    </row>
    <row r="13" spans="2:7" ht="224.15" customHeight="1" x14ac:dyDescent="0.35">
      <c r="B13" s="311" t="s">
        <v>395</v>
      </c>
      <c r="C13" s="312"/>
    </row>
    <row r="14" spans="2:7" x14ac:dyDescent="0.35">
      <c r="B14" s="313" t="s">
        <v>284</v>
      </c>
      <c r="C14" s="314"/>
    </row>
    <row r="15" spans="2:7" ht="59.5" customHeight="1" x14ac:dyDescent="0.35">
      <c r="B15" s="311" t="s">
        <v>396</v>
      </c>
      <c r="C15" s="312"/>
    </row>
    <row r="16" spans="2:7" x14ac:dyDescent="0.35">
      <c r="B16" s="313" t="s">
        <v>286</v>
      </c>
      <c r="C16" s="314"/>
    </row>
    <row r="17" spans="2:3" ht="138" customHeight="1" x14ac:dyDescent="0.35">
      <c r="B17" s="311" t="s">
        <v>397</v>
      </c>
      <c r="C17" s="312"/>
    </row>
    <row r="18" spans="2:3" x14ac:dyDescent="0.35">
      <c r="B18" s="313" t="s">
        <v>288</v>
      </c>
      <c r="C18" s="314"/>
    </row>
    <row r="19" spans="2:3" ht="51" customHeight="1" x14ac:dyDescent="0.35">
      <c r="B19" s="311" t="s">
        <v>398</v>
      </c>
      <c r="C19" s="312"/>
    </row>
    <row r="20" spans="2:3" x14ac:dyDescent="0.35">
      <c r="B20" s="313" t="s">
        <v>290</v>
      </c>
      <c r="C20" s="314"/>
    </row>
    <row r="21" spans="2:3" ht="33.75" customHeight="1" x14ac:dyDescent="0.35">
      <c r="B21" s="311" t="s">
        <v>364</v>
      </c>
      <c r="C21" s="312"/>
    </row>
    <row r="22" spans="2:3" x14ac:dyDescent="0.35">
      <c r="B22" s="313" t="s">
        <v>292</v>
      </c>
      <c r="C22" s="314"/>
    </row>
    <row r="23" spans="2:3" ht="96.65" customHeight="1" x14ac:dyDescent="0.35">
      <c r="B23" s="311" t="s">
        <v>399</v>
      </c>
      <c r="C23" s="312"/>
    </row>
    <row r="24" spans="2:3" x14ac:dyDescent="0.35">
      <c r="B24" s="313" t="s">
        <v>294</v>
      </c>
      <c r="C24" s="314"/>
    </row>
    <row r="25" spans="2:3" ht="31.5" customHeight="1" x14ac:dyDescent="0.35">
      <c r="B25" s="311" t="s">
        <v>400</v>
      </c>
      <c r="C25" s="312"/>
    </row>
    <row r="26" spans="2:3" x14ac:dyDescent="0.35">
      <c r="B26" s="313" t="s">
        <v>296</v>
      </c>
      <c r="C26" s="314"/>
    </row>
    <row r="27" spans="2:3" x14ac:dyDescent="0.35">
      <c r="B27" s="311" t="s">
        <v>367</v>
      </c>
      <c r="C27" s="312"/>
    </row>
    <row r="28" spans="2:3" x14ac:dyDescent="0.35">
      <c r="B28" s="313" t="s">
        <v>242</v>
      </c>
      <c r="C28" s="314"/>
    </row>
    <row r="29" spans="2:3" ht="175.5" customHeight="1" thickBot="1" x14ac:dyDescent="0.4">
      <c r="B29" s="315" t="s">
        <v>401</v>
      </c>
      <c r="C29" s="316"/>
    </row>
    <row r="30" spans="2:3" x14ac:dyDescent="0.35">
      <c r="B30" s="3"/>
      <c r="C30" s="3"/>
    </row>
    <row r="31" spans="2:3" x14ac:dyDescent="0.35">
      <c r="B31" s="3"/>
      <c r="C31" s="3"/>
    </row>
    <row r="32" spans="2:3" x14ac:dyDescent="0.35">
      <c r="B32" s="3"/>
      <c r="C32" s="3"/>
    </row>
    <row r="33" spans="2:3" x14ac:dyDescent="0.35">
      <c r="B33" s="3"/>
      <c r="C33" s="3"/>
    </row>
    <row r="34" spans="2:3" x14ac:dyDescent="0.35">
      <c r="B34" s="3"/>
      <c r="C34" s="3"/>
    </row>
    <row r="35" spans="2:3" x14ac:dyDescent="0.35">
      <c r="B35" s="3"/>
      <c r="C35" s="3"/>
    </row>
    <row r="36" spans="2:3" x14ac:dyDescent="0.35">
      <c r="B36" s="3"/>
      <c r="C36" s="3"/>
    </row>
    <row r="37" spans="2:3" x14ac:dyDescent="0.35">
      <c r="B37" s="3"/>
      <c r="C37" s="3"/>
    </row>
    <row r="38" spans="2:3" x14ac:dyDescent="0.35">
      <c r="B38" s="3"/>
      <c r="C38" s="3"/>
    </row>
    <row r="39" spans="2:3" x14ac:dyDescent="0.35">
      <c r="B39" s="3"/>
      <c r="C39" s="3"/>
    </row>
    <row r="40" spans="2:3" x14ac:dyDescent="0.35">
      <c r="B40" s="3"/>
      <c r="C40" s="3"/>
    </row>
    <row r="41" spans="2:3" x14ac:dyDescent="0.35">
      <c r="B41" s="3"/>
      <c r="C41" s="3"/>
    </row>
    <row r="42" spans="2:3" x14ac:dyDescent="0.35">
      <c r="B42" s="3"/>
      <c r="C42" s="3"/>
    </row>
    <row r="43" spans="2:3" x14ac:dyDescent="0.35">
      <c r="B43" s="3"/>
      <c r="C43" s="3"/>
    </row>
    <row r="44" spans="2:3" x14ac:dyDescent="0.35">
      <c r="B44" s="3"/>
      <c r="C44" s="3"/>
    </row>
    <row r="45" spans="2:3" x14ac:dyDescent="0.35">
      <c r="B45" s="3"/>
      <c r="C45" s="3"/>
    </row>
    <row r="46" spans="2:3" x14ac:dyDescent="0.35">
      <c r="B46" s="3"/>
      <c r="C46" s="3"/>
    </row>
    <row r="47" spans="2:3" x14ac:dyDescent="0.35">
      <c r="B47" s="3"/>
      <c r="C47" s="3"/>
    </row>
    <row r="48" spans="2:3" x14ac:dyDescent="0.35">
      <c r="B48" s="3"/>
      <c r="C48" s="3"/>
    </row>
    <row r="49" spans="2:3" x14ac:dyDescent="0.35">
      <c r="B49" s="3"/>
      <c r="C49" s="3"/>
    </row>
    <row r="50" spans="2:3" x14ac:dyDescent="0.35">
      <c r="B50" s="3"/>
      <c r="C50" s="3"/>
    </row>
    <row r="51" spans="2:3" x14ac:dyDescent="0.35">
      <c r="B51" s="3"/>
      <c r="C51" s="3"/>
    </row>
    <row r="52" spans="2:3" x14ac:dyDescent="0.35">
      <c r="B52" s="3"/>
      <c r="C52" s="3"/>
    </row>
    <row r="53" spans="2:3" x14ac:dyDescent="0.35">
      <c r="B53" s="3"/>
      <c r="C53" s="3"/>
    </row>
    <row r="54" spans="2:3" x14ac:dyDescent="0.35">
      <c r="B54" s="3"/>
      <c r="C54" s="3"/>
    </row>
    <row r="55" spans="2:3" x14ac:dyDescent="0.35">
      <c r="B55" s="3"/>
      <c r="C55" s="3"/>
    </row>
    <row r="56" spans="2:3" x14ac:dyDescent="0.35">
      <c r="B56" s="3"/>
      <c r="C56" s="3"/>
    </row>
    <row r="57" spans="2:3" x14ac:dyDescent="0.35">
      <c r="B57" s="3"/>
      <c r="C57" s="3"/>
    </row>
  </sheetData>
  <sheetProtection algorithmName="SHA-512" hashValue="QsX0AikhKMjUA1VDT8csIMYmQieB0w3JTTdYdvYDVVRubbKm6lgV061Uw+ZCI8wdHrQNHUGUT0DEKrU0qp7nrw==" saltValue="RFKdgDB+YTTrbeq/AL6a8w==" spinCount="100000" sheet="1" objects="1" scenarios="1"/>
  <mergeCells count="24">
    <mergeCell ref="B4:C4"/>
    <mergeCell ref="D4:E4"/>
    <mergeCell ref="F4:G4"/>
    <mergeCell ref="B11:C11"/>
    <mergeCell ref="D11:E11"/>
    <mergeCell ref="F11:G11"/>
    <mergeCell ref="B24:C24"/>
    <mergeCell ref="B12:C12"/>
    <mergeCell ref="B13:C13"/>
    <mergeCell ref="B14:C14"/>
    <mergeCell ref="B15:C15"/>
    <mergeCell ref="B17:C17"/>
    <mergeCell ref="B18:C18"/>
    <mergeCell ref="B19:C19"/>
    <mergeCell ref="B20:C20"/>
    <mergeCell ref="B21:C21"/>
    <mergeCell ref="B22:C22"/>
    <mergeCell ref="B23:C23"/>
    <mergeCell ref="B16:C16"/>
    <mergeCell ref="B25:C25"/>
    <mergeCell ref="B26:C26"/>
    <mergeCell ref="B27:C27"/>
    <mergeCell ref="B28:C28"/>
    <mergeCell ref="B29:C29"/>
  </mergeCells>
  <pageMargins left="0.7" right="0.7" top="0.78740157499999996" bottom="0.78740157499999996" header="0.3" footer="0.3"/>
  <pageSetup paperSize="9"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07AEA-18BE-473C-B8A4-8A52655B600A}">
  <sheetPr codeName="Tabelle14">
    <tabColor rgb="FFFF0000"/>
    <pageSetUpPr autoPageBreaks="0"/>
  </sheetPr>
  <dimension ref="A1:N57"/>
  <sheetViews>
    <sheetView showGridLines="0" showRowColHeaders="0" zoomScale="85" zoomScaleNormal="85" workbookViewId="0">
      <selection activeCell="D15" sqref="D15"/>
    </sheetView>
  </sheetViews>
  <sheetFormatPr defaultColWidth="10.81640625" defaultRowHeight="14.5" x14ac:dyDescent="0.35"/>
  <cols>
    <col min="1" max="1" width="2.81640625" style="3" customWidth="1"/>
    <col min="2" max="2" width="18.81640625" customWidth="1"/>
    <col min="3" max="3" width="65.81640625" customWidth="1"/>
    <col min="4" max="4" width="18.81640625" style="3" customWidth="1"/>
    <col min="5" max="5" width="65.81640625" style="3" customWidth="1"/>
    <col min="6" max="6" width="18.81640625" style="3" customWidth="1"/>
    <col min="7" max="7" width="65.81640625" style="3" customWidth="1"/>
    <col min="8" max="14" width="10.81640625" style="3"/>
  </cols>
  <sheetData>
    <row r="1" spans="2:7" x14ac:dyDescent="0.35">
      <c r="B1" s="3"/>
      <c r="C1" s="3"/>
    </row>
    <row r="2" spans="2:7" x14ac:dyDescent="0.35">
      <c r="B2" s="3"/>
      <c r="C2" s="3"/>
    </row>
    <row r="3" spans="2:7" ht="15" thickBot="1" x14ac:dyDescent="0.4">
      <c r="B3" s="3"/>
      <c r="C3" s="3"/>
    </row>
    <row r="4" spans="2:7" x14ac:dyDescent="0.35">
      <c r="B4" s="309" t="s">
        <v>402</v>
      </c>
      <c r="C4" s="310"/>
      <c r="D4" s="309" t="s">
        <v>403</v>
      </c>
      <c r="E4" s="310"/>
      <c r="F4" s="309" t="s">
        <v>404</v>
      </c>
      <c r="G4" s="310"/>
    </row>
    <row r="5" spans="2:7" x14ac:dyDescent="0.35">
      <c r="B5" s="8"/>
      <c r="C5" s="7"/>
      <c r="F5" s="11"/>
      <c r="G5" s="7"/>
    </row>
    <row r="6" spans="2:7" ht="20.5" customHeight="1" x14ac:dyDescent="0.35">
      <c r="B6" s="9" t="s">
        <v>388</v>
      </c>
      <c r="C6" s="89" t="s">
        <v>405</v>
      </c>
      <c r="F6" s="11"/>
      <c r="G6" s="7"/>
    </row>
    <row r="7" spans="2:7" ht="81" customHeight="1" x14ac:dyDescent="0.35">
      <c r="B7" s="10"/>
      <c r="C7" s="89" t="s">
        <v>406</v>
      </c>
      <c r="F7" s="11"/>
      <c r="G7" s="7"/>
    </row>
    <row r="8" spans="2:7" x14ac:dyDescent="0.35">
      <c r="B8" s="10"/>
      <c r="C8" s="22"/>
      <c r="F8" s="11"/>
      <c r="G8" s="7"/>
    </row>
    <row r="9" spans="2:7" ht="43.5" x14ac:dyDescent="0.35">
      <c r="B9" s="11" t="s">
        <v>94</v>
      </c>
      <c r="C9" s="71" t="s">
        <v>407</v>
      </c>
      <c r="F9" s="11"/>
      <c r="G9" s="7"/>
    </row>
    <row r="10" spans="2:7" x14ac:dyDescent="0.35">
      <c r="B10" s="11" t="s">
        <v>278</v>
      </c>
      <c r="C10" s="22"/>
      <c r="D10" s="11" t="s">
        <v>279</v>
      </c>
      <c r="F10" s="11" t="s">
        <v>279</v>
      </c>
      <c r="G10" s="7"/>
    </row>
    <row r="11" spans="2:7" ht="99.75" customHeight="1" x14ac:dyDescent="0.35">
      <c r="B11" s="311" t="s">
        <v>408</v>
      </c>
      <c r="C11" s="312"/>
      <c r="D11" s="311" t="s">
        <v>409</v>
      </c>
      <c r="E11" s="312"/>
      <c r="F11" s="311" t="s">
        <v>410</v>
      </c>
      <c r="G11" s="312"/>
    </row>
    <row r="12" spans="2:7" ht="30.25" customHeight="1" thickBot="1" x14ac:dyDescent="0.4">
      <c r="B12" s="313" t="s">
        <v>282</v>
      </c>
      <c r="C12" s="314"/>
      <c r="D12" s="315"/>
      <c r="E12" s="316"/>
      <c r="F12" s="315"/>
      <c r="G12" s="316"/>
    </row>
    <row r="13" spans="2:7" ht="63" customHeight="1" x14ac:dyDescent="0.35">
      <c r="B13" s="311" t="s">
        <v>411</v>
      </c>
      <c r="C13" s="312"/>
    </row>
    <row r="14" spans="2:7" x14ac:dyDescent="0.35">
      <c r="B14" s="313" t="s">
        <v>284</v>
      </c>
      <c r="C14" s="314"/>
    </row>
    <row r="15" spans="2:7" ht="34.5" customHeight="1" x14ac:dyDescent="0.35">
      <c r="B15" s="311" t="s">
        <v>412</v>
      </c>
      <c r="C15" s="312"/>
    </row>
    <row r="16" spans="2:7" x14ac:dyDescent="0.35">
      <c r="B16" s="4" t="s">
        <v>286</v>
      </c>
      <c r="C16" s="5"/>
    </row>
    <row r="17" spans="2:3" ht="153.75" customHeight="1" x14ac:dyDescent="0.35">
      <c r="B17" s="311" t="s">
        <v>413</v>
      </c>
      <c r="C17" s="312"/>
    </row>
    <row r="18" spans="2:3" x14ac:dyDescent="0.35">
      <c r="B18" s="313" t="s">
        <v>288</v>
      </c>
      <c r="C18" s="314"/>
    </row>
    <row r="19" spans="2:3" ht="62.15" customHeight="1" x14ac:dyDescent="0.35">
      <c r="B19" s="311" t="s">
        <v>414</v>
      </c>
      <c r="C19" s="312"/>
    </row>
    <row r="20" spans="2:3" x14ac:dyDescent="0.35">
      <c r="B20" s="313" t="s">
        <v>290</v>
      </c>
      <c r="C20" s="314"/>
    </row>
    <row r="21" spans="2:3" ht="87" customHeight="1" x14ac:dyDescent="0.35">
      <c r="B21" s="311" t="s">
        <v>415</v>
      </c>
      <c r="C21" s="312"/>
    </row>
    <row r="22" spans="2:3" x14ac:dyDescent="0.35">
      <c r="B22" s="313" t="s">
        <v>292</v>
      </c>
      <c r="C22" s="314"/>
    </row>
    <row r="23" spans="2:3" ht="113.15" customHeight="1" x14ac:dyDescent="0.35">
      <c r="B23" s="311" t="s">
        <v>416</v>
      </c>
      <c r="C23" s="312"/>
    </row>
    <row r="24" spans="2:3" x14ac:dyDescent="0.35">
      <c r="B24" s="313" t="s">
        <v>294</v>
      </c>
      <c r="C24" s="314"/>
    </row>
    <row r="25" spans="2:3" ht="107.15" customHeight="1" x14ac:dyDescent="0.35">
      <c r="B25" s="311" t="s">
        <v>417</v>
      </c>
      <c r="C25" s="312"/>
    </row>
    <row r="26" spans="2:3" x14ac:dyDescent="0.35">
      <c r="B26" s="313" t="s">
        <v>296</v>
      </c>
      <c r="C26" s="314"/>
    </row>
    <row r="27" spans="2:3" ht="68.25" customHeight="1" x14ac:dyDescent="0.35">
      <c r="B27" s="311" t="s">
        <v>418</v>
      </c>
      <c r="C27" s="312"/>
    </row>
    <row r="28" spans="2:3" x14ac:dyDescent="0.35">
      <c r="B28" s="313" t="s">
        <v>242</v>
      </c>
      <c r="C28" s="314"/>
    </row>
    <row r="29" spans="2:3" ht="215.5" customHeight="1" thickBot="1" x14ac:dyDescent="0.4">
      <c r="B29" s="315" t="s">
        <v>419</v>
      </c>
      <c r="C29" s="316"/>
    </row>
    <row r="30" spans="2:3" x14ac:dyDescent="0.35">
      <c r="B30" s="3"/>
      <c r="C30" s="3"/>
    </row>
    <row r="31" spans="2:3" x14ac:dyDescent="0.35">
      <c r="B31" s="3"/>
      <c r="C31" s="3"/>
    </row>
    <row r="32" spans="2:3" x14ac:dyDescent="0.35">
      <c r="B32" s="3"/>
      <c r="C32" s="3"/>
    </row>
    <row r="33" spans="2:3" x14ac:dyDescent="0.35">
      <c r="B33" s="3"/>
      <c r="C33" s="3"/>
    </row>
    <row r="34" spans="2:3" x14ac:dyDescent="0.35">
      <c r="B34" s="3"/>
      <c r="C34" s="3"/>
    </row>
    <row r="35" spans="2:3" x14ac:dyDescent="0.35">
      <c r="B35" s="3"/>
      <c r="C35" s="3"/>
    </row>
    <row r="36" spans="2:3" x14ac:dyDescent="0.35">
      <c r="B36" s="3"/>
      <c r="C36" s="3"/>
    </row>
    <row r="37" spans="2:3" x14ac:dyDescent="0.35">
      <c r="B37" s="3"/>
      <c r="C37" s="3"/>
    </row>
    <row r="38" spans="2:3" x14ac:dyDescent="0.35">
      <c r="B38" s="3"/>
      <c r="C38" s="3"/>
    </row>
    <row r="39" spans="2:3" x14ac:dyDescent="0.35">
      <c r="B39" s="3"/>
      <c r="C39" s="3"/>
    </row>
    <row r="40" spans="2:3" x14ac:dyDescent="0.35">
      <c r="B40" s="3"/>
      <c r="C40" s="3"/>
    </row>
    <row r="41" spans="2:3" x14ac:dyDescent="0.35">
      <c r="B41" s="3"/>
      <c r="C41" s="3"/>
    </row>
    <row r="42" spans="2:3" x14ac:dyDescent="0.35">
      <c r="B42" s="3"/>
      <c r="C42" s="3"/>
    </row>
    <row r="43" spans="2:3" x14ac:dyDescent="0.35">
      <c r="B43" s="3"/>
      <c r="C43" s="3"/>
    </row>
    <row r="44" spans="2:3" x14ac:dyDescent="0.35">
      <c r="B44" s="3"/>
      <c r="C44" s="3"/>
    </row>
    <row r="45" spans="2:3" x14ac:dyDescent="0.35">
      <c r="B45" s="3"/>
      <c r="C45" s="3"/>
    </row>
    <row r="46" spans="2:3" x14ac:dyDescent="0.35">
      <c r="B46" s="3"/>
      <c r="C46" s="3"/>
    </row>
    <row r="47" spans="2:3" x14ac:dyDescent="0.35">
      <c r="B47" s="3"/>
      <c r="C47" s="3"/>
    </row>
    <row r="48" spans="2:3" x14ac:dyDescent="0.35">
      <c r="B48" s="3"/>
      <c r="C48" s="3"/>
    </row>
    <row r="49" spans="2:3" x14ac:dyDescent="0.35">
      <c r="B49" s="3"/>
      <c r="C49" s="3"/>
    </row>
    <row r="50" spans="2:3" x14ac:dyDescent="0.35">
      <c r="B50" s="3"/>
      <c r="C50" s="3"/>
    </row>
    <row r="51" spans="2:3" x14ac:dyDescent="0.35">
      <c r="B51" s="3"/>
      <c r="C51" s="3"/>
    </row>
    <row r="52" spans="2:3" x14ac:dyDescent="0.35">
      <c r="B52" s="3"/>
      <c r="C52" s="3"/>
    </row>
    <row r="53" spans="2:3" x14ac:dyDescent="0.35">
      <c r="B53" s="3"/>
      <c r="C53" s="3"/>
    </row>
    <row r="54" spans="2:3" x14ac:dyDescent="0.35">
      <c r="B54" s="3"/>
      <c r="C54" s="3"/>
    </row>
    <row r="55" spans="2:3" x14ac:dyDescent="0.35">
      <c r="B55" s="3"/>
      <c r="C55" s="3"/>
    </row>
    <row r="56" spans="2:3" x14ac:dyDescent="0.35">
      <c r="B56" s="3"/>
      <c r="C56" s="3"/>
    </row>
    <row r="57" spans="2:3" x14ac:dyDescent="0.35">
      <c r="B57" s="3"/>
      <c r="C57" s="3"/>
    </row>
  </sheetData>
  <sheetProtection algorithmName="SHA-512" hashValue="AC+mKIRP5f7naU9BEl3JA1xVraFrt1wWviNlhJg5SYVdwFpXK/LDmVdx91tVYdYl8gLl8sHashohEByesDlKBQ==" saltValue="QgGiVTbfO11+w4Q4Ln0SCQ==" spinCount="100000" sheet="1" objects="1" scenarios="1"/>
  <mergeCells count="23">
    <mergeCell ref="B4:C4"/>
    <mergeCell ref="D4:E4"/>
    <mergeCell ref="F4:G4"/>
    <mergeCell ref="B11:C11"/>
    <mergeCell ref="D11:E12"/>
    <mergeCell ref="F11:G12"/>
    <mergeCell ref="B24:C24"/>
    <mergeCell ref="B12:C12"/>
    <mergeCell ref="B13:C13"/>
    <mergeCell ref="B14:C14"/>
    <mergeCell ref="B15:C15"/>
    <mergeCell ref="B17:C17"/>
    <mergeCell ref="B18:C18"/>
    <mergeCell ref="B19:C19"/>
    <mergeCell ref="B20:C20"/>
    <mergeCell ref="B21:C21"/>
    <mergeCell ref="B22:C22"/>
    <mergeCell ref="B23:C23"/>
    <mergeCell ref="B25:C25"/>
    <mergeCell ref="B26:C26"/>
    <mergeCell ref="B27:C27"/>
    <mergeCell ref="B28:C28"/>
    <mergeCell ref="B29:C29"/>
  </mergeCells>
  <pageMargins left="0.7" right="0.7" top="0.78740157499999996" bottom="0.78740157499999996" header="0.3" footer="0.3"/>
  <pageSetup paperSize="9"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F2008-381F-49BE-9257-F1E077105329}">
  <sheetPr codeName="Tabelle15">
    <tabColor rgb="FFFF0000"/>
    <pageSetUpPr autoPageBreaks="0"/>
  </sheetPr>
  <dimension ref="A1:N57"/>
  <sheetViews>
    <sheetView showGridLines="0" showRowColHeaders="0" zoomScale="85" zoomScaleNormal="85" workbookViewId="0">
      <selection activeCell="E22" sqref="E22"/>
    </sheetView>
  </sheetViews>
  <sheetFormatPr defaultColWidth="10.81640625" defaultRowHeight="14.5" x14ac:dyDescent="0.35"/>
  <cols>
    <col min="1" max="1" width="2.81640625" style="3" customWidth="1"/>
    <col min="2" max="2" width="18.81640625" customWidth="1"/>
    <col min="3" max="3" width="65.81640625" customWidth="1"/>
    <col min="4" max="4" width="18.81640625" style="3" customWidth="1"/>
    <col min="5" max="5" width="65.81640625" style="3" customWidth="1"/>
    <col min="6" max="14" width="10.81640625" style="3"/>
  </cols>
  <sheetData>
    <row r="1" spans="2:5" x14ac:dyDescent="0.35">
      <c r="B1" s="3"/>
      <c r="C1" s="3"/>
    </row>
    <row r="2" spans="2:5" x14ac:dyDescent="0.35">
      <c r="B2" s="3"/>
      <c r="C2" s="3"/>
    </row>
    <row r="3" spans="2:5" ht="15" thickBot="1" x14ac:dyDescent="0.4">
      <c r="B3" s="3"/>
      <c r="C3" s="3"/>
    </row>
    <row r="4" spans="2:5" x14ac:dyDescent="0.35">
      <c r="B4" s="309" t="s">
        <v>420</v>
      </c>
      <c r="C4" s="310"/>
      <c r="D4" s="309" t="s">
        <v>421</v>
      </c>
      <c r="E4" s="310"/>
    </row>
    <row r="5" spans="2:5" x14ac:dyDescent="0.35">
      <c r="B5" s="8"/>
      <c r="C5" s="7"/>
      <c r="E5" s="7"/>
    </row>
    <row r="6" spans="2:5" x14ac:dyDescent="0.35">
      <c r="B6" s="9" t="s">
        <v>388</v>
      </c>
      <c r="C6" s="88" t="s">
        <v>422</v>
      </c>
      <c r="E6" s="7"/>
    </row>
    <row r="7" spans="2:5" ht="121" customHeight="1" x14ac:dyDescent="0.35">
      <c r="B7" s="10"/>
      <c r="C7" s="89" t="s">
        <v>423</v>
      </c>
      <c r="E7" s="7"/>
    </row>
    <row r="8" spans="2:5" x14ac:dyDescent="0.35">
      <c r="B8" s="10"/>
      <c r="C8" s="22"/>
      <c r="E8" s="7"/>
    </row>
    <row r="9" spans="2:5" ht="57" customHeight="1" x14ac:dyDescent="0.35">
      <c r="B9" s="11" t="s">
        <v>94</v>
      </c>
      <c r="C9" s="71" t="s">
        <v>424</v>
      </c>
      <c r="E9" s="7"/>
    </row>
    <row r="10" spans="2:5" x14ac:dyDescent="0.35">
      <c r="B10" s="307" t="s">
        <v>278</v>
      </c>
      <c r="C10" s="308"/>
      <c r="D10" s="11" t="s">
        <v>279</v>
      </c>
      <c r="E10" s="7"/>
    </row>
    <row r="11" spans="2:5" ht="48.75" customHeight="1" x14ac:dyDescent="0.35">
      <c r="B11" s="311" t="s">
        <v>425</v>
      </c>
      <c r="C11" s="312"/>
      <c r="D11" s="311" t="s">
        <v>426</v>
      </c>
      <c r="E11" s="312"/>
    </row>
    <row r="12" spans="2:5" x14ac:dyDescent="0.35">
      <c r="B12" s="307" t="s">
        <v>282</v>
      </c>
      <c r="C12" s="308"/>
      <c r="D12" s="311"/>
      <c r="E12" s="312"/>
    </row>
    <row r="13" spans="2:5" ht="108" customHeight="1" x14ac:dyDescent="0.35">
      <c r="B13" s="311" t="s">
        <v>427</v>
      </c>
      <c r="C13" s="312"/>
      <c r="D13" s="311"/>
      <c r="E13" s="312"/>
    </row>
    <row r="14" spans="2:5" x14ac:dyDescent="0.35">
      <c r="B14" s="307" t="s">
        <v>284</v>
      </c>
      <c r="C14" s="308"/>
      <c r="D14" s="311"/>
      <c r="E14" s="312"/>
    </row>
    <row r="15" spans="2:5" ht="33" customHeight="1" x14ac:dyDescent="0.35">
      <c r="B15" s="311" t="s">
        <v>428</v>
      </c>
      <c r="C15" s="312"/>
      <c r="D15" s="311"/>
      <c r="E15" s="312"/>
    </row>
    <row r="16" spans="2:5" x14ac:dyDescent="0.35">
      <c r="B16" s="307" t="s">
        <v>286</v>
      </c>
      <c r="C16" s="308"/>
      <c r="D16" s="311"/>
      <c r="E16" s="312"/>
    </row>
    <row r="17" spans="2:5" ht="52.5" customHeight="1" x14ac:dyDescent="0.35">
      <c r="B17" s="311" t="s">
        <v>429</v>
      </c>
      <c r="C17" s="312"/>
      <c r="D17" s="8"/>
      <c r="E17" s="7"/>
    </row>
    <row r="18" spans="2:5" x14ac:dyDescent="0.35">
      <c r="B18" s="307" t="s">
        <v>288</v>
      </c>
      <c r="C18" s="308"/>
      <c r="D18" s="8"/>
      <c r="E18" s="7"/>
    </row>
    <row r="19" spans="2:5" ht="78.75" customHeight="1" x14ac:dyDescent="0.35">
      <c r="B19" s="311" t="s">
        <v>430</v>
      </c>
      <c r="C19" s="312"/>
      <c r="D19" s="8"/>
      <c r="E19" s="7"/>
    </row>
    <row r="20" spans="2:5" x14ac:dyDescent="0.35">
      <c r="B20" s="307" t="s">
        <v>290</v>
      </c>
      <c r="C20" s="308"/>
      <c r="D20" s="8"/>
      <c r="E20" s="7"/>
    </row>
    <row r="21" spans="2:5" ht="53.25" customHeight="1" thickBot="1" x14ac:dyDescent="0.4">
      <c r="B21" s="311" t="s">
        <v>431</v>
      </c>
      <c r="C21" s="312"/>
      <c r="D21" s="122"/>
      <c r="E21" s="123"/>
    </row>
    <row r="22" spans="2:5" x14ac:dyDescent="0.35">
      <c r="B22" s="307" t="s">
        <v>292</v>
      </c>
      <c r="C22" s="308"/>
    </row>
    <row r="23" spans="2:5" ht="66" customHeight="1" x14ac:dyDescent="0.35">
      <c r="B23" s="311" t="s">
        <v>432</v>
      </c>
      <c r="C23" s="312"/>
    </row>
    <row r="24" spans="2:5" x14ac:dyDescent="0.35">
      <c r="B24" s="313" t="s">
        <v>294</v>
      </c>
      <c r="C24" s="314"/>
    </row>
    <row r="25" spans="2:5" ht="129" customHeight="1" x14ac:dyDescent="0.35">
      <c r="B25" s="311" t="s">
        <v>433</v>
      </c>
      <c r="C25" s="312"/>
    </row>
    <row r="26" spans="2:5" x14ac:dyDescent="0.35">
      <c r="B26" s="307" t="s">
        <v>296</v>
      </c>
      <c r="C26" s="308"/>
    </row>
    <row r="27" spans="2:5" ht="76" customHeight="1" x14ac:dyDescent="0.35">
      <c r="B27" s="311" t="s">
        <v>434</v>
      </c>
      <c r="C27" s="312"/>
    </row>
    <row r="28" spans="2:5" x14ac:dyDescent="0.35">
      <c r="B28" s="307" t="s">
        <v>298</v>
      </c>
      <c r="C28" s="308"/>
    </row>
    <row r="29" spans="2:5" ht="95.25" customHeight="1" thickBot="1" x14ac:dyDescent="0.4">
      <c r="B29" s="315" t="s">
        <v>435</v>
      </c>
      <c r="C29" s="316"/>
    </row>
    <row r="30" spans="2:5" x14ac:dyDescent="0.35">
      <c r="B30" s="3"/>
      <c r="C30" s="3"/>
    </row>
    <row r="31" spans="2:5" x14ac:dyDescent="0.35">
      <c r="B31" s="3"/>
      <c r="C31" s="3"/>
    </row>
    <row r="32" spans="2:5" x14ac:dyDescent="0.35">
      <c r="B32" s="3"/>
      <c r="C32" s="3"/>
    </row>
    <row r="33" spans="2:3" x14ac:dyDescent="0.35">
      <c r="B33" s="3"/>
      <c r="C33" s="3"/>
    </row>
    <row r="34" spans="2:3" x14ac:dyDescent="0.35">
      <c r="B34" s="3"/>
      <c r="C34" s="3"/>
    </row>
    <row r="35" spans="2:3" x14ac:dyDescent="0.35">
      <c r="B35" s="3"/>
      <c r="C35" s="3"/>
    </row>
    <row r="36" spans="2:3" x14ac:dyDescent="0.35">
      <c r="B36" s="3"/>
      <c r="C36" s="3"/>
    </row>
    <row r="37" spans="2:3" x14ac:dyDescent="0.35">
      <c r="B37" s="3"/>
      <c r="C37" s="3"/>
    </row>
    <row r="38" spans="2:3" x14ac:dyDescent="0.35">
      <c r="B38" s="3"/>
      <c r="C38" s="3"/>
    </row>
    <row r="39" spans="2:3" x14ac:dyDescent="0.35">
      <c r="B39" s="3"/>
      <c r="C39" s="3"/>
    </row>
    <row r="40" spans="2:3" x14ac:dyDescent="0.35">
      <c r="B40" s="3"/>
      <c r="C40" s="3"/>
    </row>
    <row r="41" spans="2:3" x14ac:dyDescent="0.35">
      <c r="B41" s="3"/>
      <c r="C41" s="3"/>
    </row>
    <row r="42" spans="2:3" x14ac:dyDescent="0.35">
      <c r="B42" s="3"/>
      <c r="C42" s="3"/>
    </row>
    <row r="43" spans="2:3" x14ac:dyDescent="0.35">
      <c r="B43" s="3"/>
      <c r="C43" s="3"/>
    </row>
    <row r="44" spans="2:3" x14ac:dyDescent="0.35">
      <c r="B44" s="3"/>
      <c r="C44" s="3"/>
    </row>
    <row r="45" spans="2:3" x14ac:dyDescent="0.35">
      <c r="B45" s="3"/>
      <c r="C45" s="3"/>
    </row>
    <row r="46" spans="2:3" x14ac:dyDescent="0.35">
      <c r="B46" s="3"/>
      <c r="C46" s="3"/>
    </row>
    <row r="47" spans="2:3" x14ac:dyDescent="0.35">
      <c r="B47" s="3"/>
      <c r="C47" s="3"/>
    </row>
    <row r="48" spans="2:3" x14ac:dyDescent="0.35">
      <c r="B48" s="3"/>
      <c r="C48" s="3"/>
    </row>
    <row r="49" spans="2:3" x14ac:dyDescent="0.35">
      <c r="B49" s="3"/>
      <c r="C49" s="3"/>
    </row>
    <row r="50" spans="2:3" x14ac:dyDescent="0.35">
      <c r="B50" s="3"/>
      <c r="C50" s="3"/>
    </row>
    <row r="51" spans="2:3" x14ac:dyDescent="0.35">
      <c r="B51" s="3"/>
      <c r="C51" s="3"/>
    </row>
    <row r="52" spans="2:3" x14ac:dyDescent="0.35">
      <c r="B52" s="3"/>
      <c r="C52" s="3"/>
    </row>
    <row r="53" spans="2:3" x14ac:dyDescent="0.35">
      <c r="B53" s="3"/>
      <c r="C53" s="3"/>
    </row>
    <row r="54" spans="2:3" x14ac:dyDescent="0.35">
      <c r="B54" s="3"/>
      <c r="C54" s="3"/>
    </row>
    <row r="55" spans="2:3" x14ac:dyDescent="0.35">
      <c r="B55" s="3"/>
      <c r="C55" s="3"/>
    </row>
    <row r="56" spans="2:3" x14ac:dyDescent="0.35">
      <c r="B56" s="3"/>
      <c r="C56" s="3"/>
    </row>
    <row r="57" spans="2:3" x14ac:dyDescent="0.35">
      <c r="B57" s="3"/>
      <c r="C57" s="3"/>
    </row>
  </sheetData>
  <sheetProtection algorithmName="SHA-512" hashValue="x6OEPN+CTd3TK2zpQ464+8HBiXN6682t4fLxgT9jeiDlvRGurM9zBE6kPehhxwDvqqStj/3y8QKWqRIeHbobDw==" saltValue="BSu9sCJtgao8S1z26R0grQ==" spinCount="100000" sheet="1" objects="1" scenarios="1"/>
  <mergeCells count="23">
    <mergeCell ref="B25:C25"/>
    <mergeCell ref="B26:C26"/>
    <mergeCell ref="B27:C27"/>
    <mergeCell ref="B28:C28"/>
    <mergeCell ref="B29:C29"/>
    <mergeCell ref="B24:C24"/>
    <mergeCell ref="B13:C13"/>
    <mergeCell ref="B14:C14"/>
    <mergeCell ref="B15:C15"/>
    <mergeCell ref="B16:C16"/>
    <mergeCell ref="B17:C17"/>
    <mergeCell ref="B18:C18"/>
    <mergeCell ref="B19:C19"/>
    <mergeCell ref="B20:C20"/>
    <mergeCell ref="B21:C21"/>
    <mergeCell ref="B22:C22"/>
    <mergeCell ref="B23:C23"/>
    <mergeCell ref="B12:C12"/>
    <mergeCell ref="D11:E16"/>
    <mergeCell ref="B4:C4"/>
    <mergeCell ref="D4:E4"/>
    <mergeCell ref="B10:C10"/>
    <mergeCell ref="B11:C11"/>
  </mergeCells>
  <pageMargins left="0.7" right="0.7" top="0.78740157499999996" bottom="0.78740157499999996" header="0.3" footer="0.3"/>
  <pageSetup paperSize="9"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5F321-95D1-4A52-AEE5-B800BDB414EE}">
  <sheetPr codeName="Tabelle16">
    <tabColor rgb="FFFF0000"/>
    <pageSetUpPr autoPageBreaks="0"/>
  </sheetPr>
  <dimension ref="A1:M57"/>
  <sheetViews>
    <sheetView showGridLines="0" showRowColHeaders="0" zoomScale="85" zoomScaleNormal="85" workbookViewId="0">
      <selection activeCell="E29" sqref="E29"/>
    </sheetView>
  </sheetViews>
  <sheetFormatPr defaultColWidth="10.81640625" defaultRowHeight="14.5" x14ac:dyDescent="0.35"/>
  <cols>
    <col min="1" max="1" width="2.81640625" style="3" customWidth="1"/>
    <col min="2" max="2" width="18.81640625" customWidth="1"/>
    <col min="3" max="3" width="65.81640625" customWidth="1"/>
    <col min="4" max="4" width="18.81640625" style="3" customWidth="1"/>
    <col min="5" max="5" width="65.81640625" style="3" customWidth="1"/>
    <col min="6" max="13" width="10.81640625" style="3"/>
  </cols>
  <sheetData>
    <row r="1" spans="2:5" x14ac:dyDescent="0.35">
      <c r="B1" s="3"/>
      <c r="C1" s="3"/>
    </row>
    <row r="2" spans="2:5" x14ac:dyDescent="0.35">
      <c r="B2" s="3"/>
      <c r="C2" s="3"/>
    </row>
    <row r="3" spans="2:5" ht="15" thickBot="1" x14ac:dyDescent="0.4">
      <c r="B3" s="3"/>
      <c r="C3" s="3"/>
    </row>
    <row r="4" spans="2:5" x14ac:dyDescent="0.35">
      <c r="B4" s="309" t="s">
        <v>436</v>
      </c>
      <c r="C4" s="310"/>
      <c r="D4" s="309" t="s">
        <v>437</v>
      </c>
      <c r="E4" s="310"/>
    </row>
    <row r="5" spans="2:5" x14ac:dyDescent="0.35">
      <c r="B5" s="8"/>
      <c r="C5" s="7"/>
      <c r="E5" s="7"/>
    </row>
    <row r="6" spans="2:5" x14ac:dyDescent="0.35">
      <c r="B6" s="9" t="s">
        <v>388</v>
      </c>
      <c r="C6" s="88" t="s">
        <v>438</v>
      </c>
      <c r="E6" s="7"/>
    </row>
    <row r="7" spans="2:5" ht="72" customHeight="1" x14ac:dyDescent="0.35">
      <c r="B7" s="10"/>
      <c r="C7" s="90" t="s">
        <v>439</v>
      </c>
      <c r="E7" s="7"/>
    </row>
    <row r="8" spans="2:5" x14ac:dyDescent="0.35">
      <c r="B8" s="10"/>
      <c r="C8" s="22"/>
      <c r="E8" s="7"/>
    </row>
    <row r="9" spans="2:5" ht="60.65" customHeight="1" x14ac:dyDescent="0.35">
      <c r="B9" s="11" t="s">
        <v>94</v>
      </c>
      <c r="C9" s="71" t="s">
        <v>440</v>
      </c>
      <c r="E9" s="7"/>
    </row>
    <row r="10" spans="2:5" x14ac:dyDescent="0.35">
      <c r="B10" s="11" t="s">
        <v>278</v>
      </c>
      <c r="C10" s="22"/>
      <c r="D10" s="11" t="s">
        <v>279</v>
      </c>
      <c r="E10" s="7"/>
    </row>
    <row r="11" spans="2:5" ht="93" customHeight="1" thickBot="1" x14ac:dyDescent="0.4">
      <c r="B11" s="311" t="s">
        <v>441</v>
      </c>
      <c r="C11" s="312"/>
      <c r="D11" s="315" t="s">
        <v>442</v>
      </c>
      <c r="E11" s="316"/>
    </row>
    <row r="12" spans="2:5" x14ac:dyDescent="0.35">
      <c r="B12" s="307" t="s">
        <v>282</v>
      </c>
      <c r="C12" s="308"/>
    </row>
    <row r="13" spans="2:5" ht="67.5" customHeight="1" x14ac:dyDescent="0.35">
      <c r="B13" s="311" t="s">
        <v>443</v>
      </c>
      <c r="C13" s="312"/>
    </row>
    <row r="14" spans="2:5" x14ac:dyDescent="0.35">
      <c r="B14" s="307" t="s">
        <v>284</v>
      </c>
      <c r="C14" s="308"/>
    </row>
    <row r="15" spans="2:5" ht="37.5" customHeight="1" x14ac:dyDescent="0.35">
      <c r="B15" s="311" t="s">
        <v>444</v>
      </c>
      <c r="C15" s="312"/>
    </row>
    <row r="16" spans="2:5" x14ac:dyDescent="0.35">
      <c r="B16" s="307" t="s">
        <v>286</v>
      </c>
      <c r="C16" s="308"/>
    </row>
    <row r="17" spans="2:3" ht="80.25" customHeight="1" x14ac:dyDescent="0.35">
      <c r="B17" s="311" t="s">
        <v>445</v>
      </c>
      <c r="C17" s="312"/>
    </row>
    <row r="18" spans="2:3" x14ac:dyDescent="0.35">
      <c r="B18" s="307" t="s">
        <v>288</v>
      </c>
      <c r="C18" s="308"/>
    </row>
    <row r="19" spans="2:3" ht="50.25" customHeight="1" x14ac:dyDescent="0.35">
      <c r="B19" s="311" t="s">
        <v>446</v>
      </c>
      <c r="C19" s="312"/>
    </row>
    <row r="20" spans="2:3" x14ac:dyDescent="0.35">
      <c r="B20" s="307" t="s">
        <v>290</v>
      </c>
      <c r="C20" s="308"/>
    </row>
    <row r="21" spans="2:3" x14ac:dyDescent="0.35">
      <c r="B21" s="311" t="s">
        <v>447</v>
      </c>
      <c r="C21" s="312"/>
    </row>
    <row r="22" spans="2:3" x14ac:dyDescent="0.35">
      <c r="B22" s="307" t="s">
        <v>292</v>
      </c>
      <c r="C22" s="308"/>
    </row>
    <row r="23" spans="2:3" ht="32.25" customHeight="1" x14ac:dyDescent="0.35">
      <c r="B23" s="311" t="s">
        <v>448</v>
      </c>
      <c r="C23" s="312"/>
    </row>
    <row r="24" spans="2:3" x14ac:dyDescent="0.35">
      <c r="B24" s="307" t="s">
        <v>294</v>
      </c>
      <c r="C24" s="308"/>
    </row>
    <row r="25" spans="2:3" ht="51" customHeight="1" x14ac:dyDescent="0.35">
      <c r="B25" s="311" t="s">
        <v>449</v>
      </c>
      <c r="C25" s="312"/>
    </row>
    <row r="26" spans="2:3" x14ac:dyDescent="0.35">
      <c r="B26" s="307" t="s">
        <v>296</v>
      </c>
      <c r="C26" s="308"/>
    </row>
    <row r="27" spans="2:3" ht="47.25" customHeight="1" x14ac:dyDescent="0.35">
      <c r="B27" s="311" t="s">
        <v>450</v>
      </c>
      <c r="C27" s="312"/>
    </row>
    <row r="28" spans="2:3" x14ac:dyDescent="0.35">
      <c r="B28" s="307" t="s">
        <v>242</v>
      </c>
      <c r="C28" s="308"/>
    </row>
    <row r="29" spans="2:3" ht="105" customHeight="1" thickBot="1" x14ac:dyDescent="0.4">
      <c r="B29" s="315" t="s">
        <v>451</v>
      </c>
      <c r="C29" s="316"/>
    </row>
    <row r="30" spans="2:3" x14ac:dyDescent="0.35">
      <c r="B30" s="3"/>
      <c r="C30" s="3"/>
    </row>
    <row r="31" spans="2:3" x14ac:dyDescent="0.35">
      <c r="B31" s="3"/>
      <c r="C31" s="3"/>
    </row>
    <row r="32" spans="2:3" x14ac:dyDescent="0.35">
      <c r="B32" s="3"/>
      <c r="C32" s="3"/>
    </row>
    <row r="33" spans="2:3" x14ac:dyDescent="0.35">
      <c r="B33" s="3"/>
      <c r="C33" s="3"/>
    </row>
    <row r="34" spans="2:3" x14ac:dyDescent="0.35">
      <c r="B34" s="3"/>
      <c r="C34" s="3"/>
    </row>
    <row r="35" spans="2:3" x14ac:dyDescent="0.35">
      <c r="B35" s="3"/>
      <c r="C35" s="3"/>
    </row>
    <row r="36" spans="2:3" x14ac:dyDescent="0.35">
      <c r="B36" s="3"/>
      <c r="C36" s="3"/>
    </row>
    <row r="37" spans="2:3" x14ac:dyDescent="0.35">
      <c r="B37" s="3"/>
      <c r="C37" s="3"/>
    </row>
    <row r="38" spans="2:3" x14ac:dyDescent="0.35">
      <c r="B38" s="3"/>
      <c r="C38" s="3"/>
    </row>
    <row r="39" spans="2:3" x14ac:dyDescent="0.35">
      <c r="B39" s="3"/>
      <c r="C39" s="3"/>
    </row>
    <row r="40" spans="2:3" x14ac:dyDescent="0.35">
      <c r="B40" s="3"/>
      <c r="C40" s="3"/>
    </row>
    <row r="41" spans="2:3" x14ac:dyDescent="0.35">
      <c r="B41" s="3"/>
      <c r="C41" s="3"/>
    </row>
    <row r="42" spans="2:3" x14ac:dyDescent="0.35">
      <c r="B42" s="3"/>
      <c r="C42" s="3"/>
    </row>
    <row r="43" spans="2:3" x14ac:dyDescent="0.35">
      <c r="B43" s="3"/>
      <c r="C43" s="3"/>
    </row>
    <row r="44" spans="2:3" x14ac:dyDescent="0.35">
      <c r="B44" s="3"/>
      <c r="C44" s="3"/>
    </row>
    <row r="45" spans="2:3" x14ac:dyDescent="0.35">
      <c r="B45" s="3"/>
      <c r="C45" s="3"/>
    </row>
    <row r="46" spans="2:3" x14ac:dyDescent="0.35">
      <c r="B46" s="3"/>
      <c r="C46" s="3"/>
    </row>
    <row r="47" spans="2:3" x14ac:dyDescent="0.35">
      <c r="B47" s="3"/>
      <c r="C47" s="3"/>
    </row>
    <row r="48" spans="2:3" x14ac:dyDescent="0.35">
      <c r="B48" s="3"/>
      <c r="C48" s="3"/>
    </row>
    <row r="49" spans="2:3" x14ac:dyDescent="0.35">
      <c r="B49" s="3"/>
      <c r="C49" s="3"/>
    </row>
    <row r="50" spans="2:3" x14ac:dyDescent="0.35">
      <c r="B50" s="3"/>
      <c r="C50" s="3"/>
    </row>
    <row r="51" spans="2:3" x14ac:dyDescent="0.35">
      <c r="B51" s="3"/>
      <c r="C51" s="3"/>
    </row>
    <row r="52" spans="2:3" x14ac:dyDescent="0.35">
      <c r="B52" s="3"/>
      <c r="C52" s="3"/>
    </row>
    <row r="53" spans="2:3" x14ac:dyDescent="0.35">
      <c r="B53" s="3"/>
      <c r="C53" s="3"/>
    </row>
    <row r="54" spans="2:3" x14ac:dyDescent="0.35">
      <c r="B54" s="3"/>
      <c r="C54" s="3"/>
    </row>
    <row r="55" spans="2:3" x14ac:dyDescent="0.35">
      <c r="B55" s="3"/>
      <c r="C55" s="3"/>
    </row>
    <row r="56" spans="2:3" x14ac:dyDescent="0.35">
      <c r="B56" s="3"/>
      <c r="C56" s="3"/>
    </row>
    <row r="57" spans="2:3" x14ac:dyDescent="0.35">
      <c r="B57" s="3"/>
      <c r="C57" s="3"/>
    </row>
  </sheetData>
  <sheetProtection algorithmName="SHA-512" hashValue="m2Y+/LnwehGbT0bbVPrNsB0zrmQxeSBYFggnSXXFk9CD1l18TF0STfKKw0Mj71+xeKyYgP3l7BwhB44E9GQPNg==" saltValue="KwTPwU2d1KUmY5B7l7nGew==" spinCount="100000" sheet="1" objects="1" scenarios="1"/>
  <mergeCells count="22">
    <mergeCell ref="B4:C4"/>
    <mergeCell ref="D4:E4"/>
    <mergeCell ref="B11:C11"/>
    <mergeCell ref="D11:E11"/>
    <mergeCell ref="B24:C24"/>
    <mergeCell ref="B12:C12"/>
    <mergeCell ref="B13:C13"/>
    <mergeCell ref="B14:C14"/>
    <mergeCell ref="B15:C15"/>
    <mergeCell ref="B17:C17"/>
    <mergeCell ref="B18:C18"/>
    <mergeCell ref="B16:C16"/>
    <mergeCell ref="B19:C19"/>
    <mergeCell ref="B20:C20"/>
    <mergeCell ref="B21:C21"/>
    <mergeCell ref="B22:C22"/>
    <mergeCell ref="B29:C29"/>
    <mergeCell ref="B23:C23"/>
    <mergeCell ref="B25:C25"/>
    <mergeCell ref="B26:C26"/>
    <mergeCell ref="B27:C27"/>
    <mergeCell ref="B28:C28"/>
  </mergeCells>
  <pageMargins left="0.7" right="0.7" top="0.78740157499999996" bottom="0.78740157499999996" header="0.3" footer="0.3"/>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BDB21-4CE6-4649-A58F-B8297C80C96A}">
  <sheetPr codeName="Tabelle17">
    <tabColor rgb="FFFF0000"/>
    <pageSetUpPr autoPageBreaks="0"/>
  </sheetPr>
  <dimension ref="A1:L57"/>
  <sheetViews>
    <sheetView showGridLines="0" showRowColHeaders="0" zoomScale="85" zoomScaleNormal="85" workbookViewId="0">
      <selection activeCell="E13" sqref="E13"/>
    </sheetView>
  </sheetViews>
  <sheetFormatPr defaultColWidth="10.81640625" defaultRowHeight="14.5" x14ac:dyDescent="0.35"/>
  <cols>
    <col min="1" max="1" width="2.81640625" style="3" customWidth="1"/>
    <col min="2" max="2" width="18.81640625" customWidth="1"/>
    <col min="3" max="3" width="65.81640625" customWidth="1"/>
    <col min="4" max="4" width="18.81640625" style="3" customWidth="1"/>
    <col min="5" max="5" width="65.81640625" style="3" customWidth="1"/>
    <col min="6" max="12" width="10.81640625" style="3"/>
  </cols>
  <sheetData>
    <row r="1" spans="2:5" x14ac:dyDescent="0.35">
      <c r="B1" s="3"/>
      <c r="C1" s="3"/>
    </row>
    <row r="2" spans="2:5" x14ac:dyDescent="0.35">
      <c r="B2" s="3"/>
      <c r="C2" s="3"/>
    </row>
    <row r="3" spans="2:5" ht="15" thickBot="1" x14ac:dyDescent="0.4">
      <c r="B3" s="3"/>
      <c r="C3" s="3"/>
    </row>
    <row r="4" spans="2:5" x14ac:dyDescent="0.35">
      <c r="B4" s="309" t="s">
        <v>452</v>
      </c>
      <c r="C4" s="310"/>
      <c r="D4" s="309" t="s">
        <v>437</v>
      </c>
      <c r="E4" s="310"/>
    </row>
    <row r="5" spans="2:5" x14ac:dyDescent="0.35">
      <c r="B5" s="8"/>
      <c r="C5" s="7"/>
      <c r="E5" s="7"/>
    </row>
    <row r="6" spans="2:5" x14ac:dyDescent="0.35">
      <c r="B6" s="9" t="s">
        <v>274</v>
      </c>
      <c r="C6" s="88" t="s">
        <v>453</v>
      </c>
      <c r="E6" s="7"/>
    </row>
    <row r="7" spans="2:5" ht="85.5" customHeight="1" x14ac:dyDescent="0.35">
      <c r="B7" s="10"/>
      <c r="C7" s="113" t="s">
        <v>454</v>
      </c>
      <c r="E7" s="7"/>
    </row>
    <row r="8" spans="2:5" x14ac:dyDescent="0.35">
      <c r="B8" s="10"/>
      <c r="C8" s="22"/>
      <c r="E8" s="7"/>
    </row>
    <row r="9" spans="2:5" ht="72.5" x14ac:dyDescent="0.35">
      <c r="B9" s="11" t="s">
        <v>94</v>
      </c>
      <c r="C9" s="71" t="s">
        <v>455</v>
      </c>
      <c r="E9" s="7"/>
    </row>
    <row r="10" spans="2:5" x14ac:dyDescent="0.35">
      <c r="B10" s="307" t="s">
        <v>278</v>
      </c>
      <c r="C10" s="308"/>
      <c r="D10" s="11" t="s">
        <v>279</v>
      </c>
      <c r="E10" s="7"/>
    </row>
    <row r="11" spans="2:5" ht="145.5" customHeight="1" thickBot="1" x14ac:dyDescent="0.4">
      <c r="B11" s="311" t="s">
        <v>456</v>
      </c>
      <c r="C11" s="312"/>
      <c r="D11" s="315" t="s">
        <v>457</v>
      </c>
      <c r="E11" s="316"/>
    </row>
    <row r="12" spans="2:5" x14ac:dyDescent="0.35">
      <c r="B12" s="307" t="s">
        <v>282</v>
      </c>
      <c r="C12" s="308"/>
    </row>
    <row r="13" spans="2:5" ht="50.25" customHeight="1" x14ac:dyDescent="0.35">
      <c r="B13" s="311" t="s">
        <v>458</v>
      </c>
      <c r="C13" s="312"/>
    </row>
    <row r="14" spans="2:5" x14ac:dyDescent="0.35">
      <c r="B14" s="307" t="s">
        <v>284</v>
      </c>
      <c r="C14" s="308"/>
    </row>
    <row r="15" spans="2:5" ht="33.75" customHeight="1" x14ac:dyDescent="0.35">
      <c r="B15" s="311" t="s">
        <v>459</v>
      </c>
      <c r="C15" s="312"/>
    </row>
    <row r="16" spans="2:5" x14ac:dyDescent="0.35">
      <c r="B16" s="307" t="s">
        <v>286</v>
      </c>
      <c r="C16" s="308"/>
    </row>
    <row r="17" spans="2:3" ht="47.25" customHeight="1" x14ac:dyDescent="0.35">
      <c r="B17" s="311" t="s">
        <v>460</v>
      </c>
      <c r="C17" s="312"/>
    </row>
    <row r="18" spans="2:3" x14ac:dyDescent="0.35">
      <c r="B18" s="307" t="s">
        <v>288</v>
      </c>
      <c r="C18" s="308"/>
    </row>
    <row r="19" spans="2:3" ht="48.75" customHeight="1" x14ac:dyDescent="0.35">
      <c r="B19" s="311" t="s">
        <v>461</v>
      </c>
      <c r="C19" s="312"/>
    </row>
    <row r="20" spans="2:3" x14ac:dyDescent="0.35">
      <c r="B20" s="307" t="s">
        <v>290</v>
      </c>
      <c r="C20" s="308"/>
    </row>
    <row r="21" spans="2:3" ht="69.75" customHeight="1" x14ac:dyDescent="0.35">
      <c r="B21" s="311" t="s">
        <v>462</v>
      </c>
      <c r="C21" s="312"/>
    </row>
    <row r="22" spans="2:3" x14ac:dyDescent="0.35">
      <c r="B22" s="307" t="s">
        <v>292</v>
      </c>
      <c r="C22" s="308"/>
    </row>
    <row r="23" spans="2:3" ht="68.25" customHeight="1" x14ac:dyDescent="0.35">
      <c r="B23" s="311" t="s">
        <v>463</v>
      </c>
      <c r="C23" s="312"/>
    </row>
    <row r="24" spans="2:3" x14ac:dyDescent="0.35">
      <c r="B24" s="313" t="s">
        <v>294</v>
      </c>
      <c r="C24" s="314"/>
    </row>
    <row r="25" spans="2:3" ht="129" customHeight="1" x14ac:dyDescent="0.35">
      <c r="B25" s="311" t="s">
        <v>464</v>
      </c>
      <c r="C25" s="312"/>
    </row>
    <row r="26" spans="2:3" x14ac:dyDescent="0.35">
      <c r="B26" s="307" t="s">
        <v>296</v>
      </c>
      <c r="C26" s="308"/>
    </row>
    <row r="27" spans="2:3" ht="66.75" customHeight="1" x14ac:dyDescent="0.35">
      <c r="B27" s="311" t="s">
        <v>465</v>
      </c>
      <c r="C27" s="312"/>
    </row>
    <row r="28" spans="2:3" x14ac:dyDescent="0.35">
      <c r="B28" s="307" t="s">
        <v>298</v>
      </c>
      <c r="C28" s="308"/>
    </row>
    <row r="29" spans="2:3" ht="129" customHeight="1" thickBot="1" x14ac:dyDescent="0.4">
      <c r="B29" s="315" t="s">
        <v>466</v>
      </c>
      <c r="C29" s="316"/>
    </row>
    <row r="30" spans="2:3" x14ac:dyDescent="0.35">
      <c r="B30" s="3"/>
      <c r="C30" s="3"/>
    </row>
    <row r="31" spans="2:3" x14ac:dyDescent="0.35">
      <c r="B31" s="3"/>
      <c r="C31" s="3"/>
    </row>
    <row r="32" spans="2:3" x14ac:dyDescent="0.35">
      <c r="B32" s="3"/>
      <c r="C32" s="3"/>
    </row>
    <row r="33" spans="2:3" x14ac:dyDescent="0.35">
      <c r="B33" s="3"/>
      <c r="C33" s="3"/>
    </row>
    <row r="34" spans="2:3" x14ac:dyDescent="0.35">
      <c r="B34" s="3"/>
      <c r="C34" s="3"/>
    </row>
    <row r="35" spans="2:3" x14ac:dyDescent="0.35">
      <c r="B35" s="3"/>
      <c r="C35" s="3"/>
    </row>
    <row r="36" spans="2:3" x14ac:dyDescent="0.35">
      <c r="B36" s="3"/>
      <c r="C36" s="3"/>
    </row>
    <row r="37" spans="2:3" x14ac:dyDescent="0.35">
      <c r="B37" s="3"/>
      <c r="C37" s="3"/>
    </row>
    <row r="38" spans="2:3" x14ac:dyDescent="0.35">
      <c r="B38" s="3"/>
      <c r="C38" s="3"/>
    </row>
    <row r="39" spans="2:3" x14ac:dyDescent="0.35">
      <c r="B39" s="3"/>
      <c r="C39" s="3"/>
    </row>
    <row r="40" spans="2:3" x14ac:dyDescent="0.35">
      <c r="B40" s="3"/>
      <c r="C40" s="3"/>
    </row>
    <row r="41" spans="2:3" x14ac:dyDescent="0.35">
      <c r="B41" s="3"/>
      <c r="C41" s="3"/>
    </row>
    <row r="42" spans="2:3" x14ac:dyDescent="0.35">
      <c r="B42" s="3"/>
      <c r="C42" s="3"/>
    </row>
    <row r="43" spans="2:3" x14ac:dyDescent="0.35">
      <c r="B43" s="3"/>
      <c r="C43" s="3"/>
    </row>
    <row r="44" spans="2:3" x14ac:dyDescent="0.35">
      <c r="B44" s="3"/>
      <c r="C44" s="3"/>
    </row>
    <row r="45" spans="2:3" x14ac:dyDescent="0.35">
      <c r="B45" s="3"/>
      <c r="C45" s="3"/>
    </row>
    <row r="46" spans="2:3" x14ac:dyDescent="0.35">
      <c r="B46" s="3"/>
      <c r="C46" s="3"/>
    </row>
    <row r="47" spans="2:3" x14ac:dyDescent="0.35">
      <c r="B47" s="3"/>
      <c r="C47" s="3"/>
    </row>
    <row r="48" spans="2:3" x14ac:dyDescent="0.35">
      <c r="B48" s="3"/>
      <c r="C48" s="3"/>
    </row>
    <row r="49" spans="2:3" x14ac:dyDescent="0.35">
      <c r="B49" s="3"/>
      <c r="C49" s="3"/>
    </row>
    <row r="50" spans="2:3" x14ac:dyDescent="0.35">
      <c r="B50" s="3"/>
      <c r="C50" s="3"/>
    </row>
    <row r="51" spans="2:3" x14ac:dyDescent="0.35">
      <c r="B51" s="3"/>
      <c r="C51" s="3"/>
    </row>
    <row r="52" spans="2:3" x14ac:dyDescent="0.35">
      <c r="B52" s="3"/>
      <c r="C52" s="3"/>
    </row>
    <row r="53" spans="2:3" x14ac:dyDescent="0.35">
      <c r="B53" s="3"/>
      <c r="C53" s="3"/>
    </row>
    <row r="54" spans="2:3" x14ac:dyDescent="0.35">
      <c r="B54" s="3"/>
      <c r="C54" s="3"/>
    </row>
    <row r="55" spans="2:3" x14ac:dyDescent="0.35">
      <c r="B55" s="3"/>
      <c r="C55" s="3"/>
    </row>
    <row r="56" spans="2:3" x14ac:dyDescent="0.35">
      <c r="B56" s="3"/>
      <c r="C56" s="3"/>
    </row>
    <row r="57" spans="2:3" x14ac:dyDescent="0.35">
      <c r="B57" s="3"/>
      <c r="C57" s="3"/>
    </row>
  </sheetData>
  <sheetProtection algorithmName="SHA-512" hashValue="h7VVpF5HaH5UfoxJFjCQYly9iP2L313yiXIvp2dxtvwhjzCp1DY+QJDm8UmygfP6fj+ciES6tAwKC9KW1KoJgw==" saltValue="KhwMfkl3Bh4coWz1dmtKgw==" spinCount="100000" sheet="1" objects="1" scenarios="1"/>
  <mergeCells count="23">
    <mergeCell ref="B25:C25"/>
    <mergeCell ref="B26:C26"/>
    <mergeCell ref="B27:C27"/>
    <mergeCell ref="B28:C28"/>
    <mergeCell ref="B29:C29"/>
    <mergeCell ref="B24:C24"/>
    <mergeCell ref="B13:C13"/>
    <mergeCell ref="B14:C14"/>
    <mergeCell ref="B15:C15"/>
    <mergeCell ref="B16:C16"/>
    <mergeCell ref="B17:C17"/>
    <mergeCell ref="B18:C18"/>
    <mergeCell ref="B19:C19"/>
    <mergeCell ref="B20:C20"/>
    <mergeCell ref="B21:C21"/>
    <mergeCell ref="B22:C22"/>
    <mergeCell ref="B23:C23"/>
    <mergeCell ref="B12:C12"/>
    <mergeCell ref="B4:C4"/>
    <mergeCell ref="D4:E4"/>
    <mergeCell ref="B10:C10"/>
    <mergeCell ref="B11:C11"/>
    <mergeCell ref="D11:E11"/>
  </mergeCells>
  <pageMargins left="0.7" right="0.7" top="0.78740157499999996" bottom="0.78740157499999996"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E9984-CF64-49E5-BD5A-5FFEF57586EE}">
  <sheetPr codeName="Tabelle18">
    <tabColor rgb="FF00FF00"/>
    <pageSetUpPr autoPageBreaks="0"/>
  </sheetPr>
  <dimension ref="A1:U57"/>
  <sheetViews>
    <sheetView showGridLines="0" showRowColHeaders="0" zoomScale="85" zoomScaleNormal="85" workbookViewId="0">
      <selection activeCell="F25" sqref="F25"/>
    </sheetView>
  </sheetViews>
  <sheetFormatPr defaultColWidth="10.81640625" defaultRowHeight="14.5" x14ac:dyDescent="0.35"/>
  <cols>
    <col min="1" max="1" width="2.81640625" style="3" customWidth="1"/>
    <col min="2" max="2" width="18.81640625" customWidth="1"/>
    <col min="3" max="3" width="65.81640625" customWidth="1"/>
    <col min="4" max="4" width="18.81640625" style="3" customWidth="1"/>
    <col min="5" max="5" width="65.81640625" style="3" customWidth="1"/>
    <col min="6" max="6" width="18.81640625" style="3" customWidth="1"/>
    <col min="7" max="7" width="65.81640625" style="3" customWidth="1"/>
    <col min="8" max="21" width="10.81640625" style="3"/>
  </cols>
  <sheetData>
    <row r="1" spans="2:7" x14ac:dyDescent="0.35">
      <c r="B1" s="3"/>
      <c r="C1" s="3"/>
    </row>
    <row r="2" spans="2:7" x14ac:dyDescent="0.35">
      <c r="B2" s="3"/>
      <c r="C2" s="3"/>
    </row>
    <row r="3" spans="2:7" ht="15" thickBot="1" x14ac:dyDescent="0.4">
      <c r="B3" s="3"/>
      <c r="C3" s="3"/>
    </row>
    <row r="4" spans="2:7" x14ac:dyDescent="0.35">
      <c r="B4" s="309" t="s">
        <v>467</v>
      </c>
      <c r="C4" s="310"/>
      <c r="D4" s="309" t="s">
        <v>468</v>
      </c>
      <c r="E4" s="310"/>
      <c r="F4" s="309" t="s">
        <v>469</v>
      </c>
      <c r="G4" s="310"/>
    </row>
    <row r="5" spans="2:7" x14ac:dyDescent="0.35">
      <c r="B5" s="8"/>
      <c r="C5" s="7"/>
      <c r="E5" s="7"/>
      <c r="G5" s="7"/>
    </row>
    <row r="6" spans="2:7" ht="22.5" customHeight="1" x14ac:dyDescent="0.35">
      <c r="B6" s="9" t="s">
        <v>388</v>
      </c>
      <c r="C6" s="108" t="s">
        <v>470</v>
      </c>
      <c r="E6" s="7"/>
      <c r="G6" s="7"/>
    </row>
    <row r="7" spans="2:7" ht="101.5" x14ac:dyDescent="0.35">
      <c r="B7" s="10"/>
      <c r="C7" s="109" t="s">
        <v>471</v>
      </c>
      <c r="E7" s="7"/>
      <c r="G7" s="7"/>
    </row>
    <row r="8" spans="2:7" x14ac:dyDescent="0.35">
      <c r="B8" s="10"/>
      <c r="C8" s="22"/>
      <c r="E8" s="7"/>
      <c r="G8" s="7"/>
    </row>
    <row r="9" spans="2:7" ht="58" x14ac:dyDescent="0.35">
      <c r="B9" s="11" t="s">
        <v>94</v>
      </c>
      <c r="C9" s="71" t="s">
        <v>472</v>
      </c>
      <c r="E9" s="7"/>
      <c r="G9" s="7"/>
    </row>
    <row r="10" spans="2:7" x14ac:dyDescent="0.35">
      <c r="B10" s="307" t="s">
        <v>278</v>
      </c>
      <c r="C10" s="308"/>
      <c r="D10" s="11" t="s">
        <v>279</v>
      </c>
      <c r="E10" s="7"/>
      <c r="F10" s="11" t="s">
        <v>279</v>
      </c>
      <c r="G10" s="7"/>
    </row>
    <row r="11" spans="2:7" ht="78.75" customHeight="1" x14ac:dyDescent="0.35">
      <c r="B11" s="311" t="s">
        <v>473</v>
      </c>
      <c r="C11" s="312"/>
      <c r="D11" s="311" t="s">
        <v>474</v>
      </c>
      <c r="E11" s="312"/>
      <c r="F11" s="311" t="s">
        <v>475</v>
      </c>
      <c r="G11" s="312"/>
    </row>
    <row r="12" spans="2:7" x14ac:dyDescent="0.35">
      <c r="B12" s="307" t="s">
        <v>282</v>
      </c>
      <c r="C12" s="308"/>
      <c r="D12" s="311"/>
      <c r="E12" s="312"/>
      <c r="F12" s="311"/>
      <c r="G12" s="312"/>
    </row>
    <row r="13" spans="2:7" ht="88.5" customHeight="1" x14ac:dyDescent="0.35">
      <c r="B13" s="311" t="s">
        <v>476</v>
      </c>
      <c r="C13" s="312"/>
      <c r="D13" s="311"/>
      <c r="E13" s="312"/>
      <c r="F13" s="311"/>
      <c r="G13" s="312"/>
    </row>
    <row r="14" spans="2:7" x14ac:dyDescent="0.35">
      <c r="B14" s="307" t="s">
        <v>284</v>
      </c>
      <c r="C14" s="308"/>
      <c r="D14" s="311"/>
      <c r="E14" s="312"/>
      <c r="F14" s="311"/>
      <c r="G14" s="312"/>
    </row>
    <row r="15" spans="2:7" ht="48.75" customHeight="1" x14ac:dyDescent="0.35">
      <c r="B15" s="311" t="s">
        <v>477</v>
      </c>
      <c r="C15" s="312"/>
      <c r="D15" s="311"/>
      <c r="E15" s="312"/>
      <c r="F15" s="311"/>
      <c r="G15" s="312"/>
    </row>
    <row r="16" spans="2:7" x14ac:dyDescent="0.35">
      <c r="B16" s="307" t="s">
        <v>286</v>
      </c>
      <c r="C16" s="308"/>
      <c r="D16" s="311"/>
      <c r="E16" s="312"/>
      <c r="F16" s="311"/>
      <c r="G16" s="312"/>
    </row>
    <row r="17" spans="2:7" ht="76.5" customHeight="1" x14ac:dyDescent="0.35">
      <c r="B17" s="311" t="s">
        <v>478</v>
      </c>
      <c r="C17" s="312"/>
      <c r="D17" s="311"/>
      <c r="E17" s="312"/>
      <c r="F17" s="311"/>
      <c r="G17" s="312"/>
    </row>
    <row r="18" spans="2:7" x14ac:dyDescent="0.35">
      <c r="B18" s="307" t="s">
        <v>288</v>
      </c>
      <c r="C18" s="308"/>
      <c r="D18" s="311"/>
      <c r="E18" s="312"/>
      <c r="F18" s="311"/>
      <c r="G18" s="312"/>
    </row>
    <row r="19" spans="2:7" ht="114.75" customHeight="1" thickBot="1" x14ac:dyDescent="0.4">
      <c r="B19" s="311" t="s">
        <v>479</v>
      </c>
      <c r="C19" s="312"/>
      <c r="D19" s="311"/>
      <c r="E19" s="312"/>
      <c r="F19" s="315"/>
      <c r="G19" s="316"/>
    </row>
    <row r="20" spans="2:7" x14ac:dyDescent="0.35">
      <c r="B20" s="307" t="s">
        <v>290</v>
      </c>
      <c r="C20" s="308"/>
      <c r="D20" s="311"/>
      <c r="E20" s="312"/>
    </row>
    <row r="21" spans="2:7" ht="80.25" customHeight="1" thickBot="1" x14ac:dyDescent="0.4">
      <c r="B21" s="311" t="s">
        <v>480</v>
      </c>
      <c r="C21" s="312"/>
      <c r="D21" s="315"/>
      <c r="E21" s="316"/>
    </row>
    <row r="22" spans="2:7" x14ac:dyDescent="0.35">
      <c r="B22" s="307" t="s">
        <v>292</v>
      </c>
      <c r="C22" s="308"/>
    </row>
    <row r="23" spans="2:7" ht="57.75" customHeight="1" x14ac:dyDescent="0.35">
      <c r="B23" s="311" t="s">
        <v>481</v>
      </c>
      <c r="C23" s="312"/>
    </row>
    <row r="24" spans="2:7" x14ac:dyDescent="0.35">
      <c r="B24" s="313" t="s">
        <v>294</v>
      </c>
      <c r="C24" s="314"/>
    </row>
    <row r="25" spans="2:7" ht="254.25" customHeight="1" x14ac:dyDescent="0.35">
      <c r="B25" s="311" t="s">
        <v>482</v>
      </c>
      <c r="C25" s="312"/>
    </row>
    <row r="26" spans="2:7" x14ac:dyDescent="0.35">
      <c r="B26" s="307" t="s">
        <v>296</v>
      </c>
      <c r="C26" s="308"/>
    </row>
    <row r="27" spans="2:7" ht="61.5" customHeight="1" x14ac:dyDescent="0.35">
      <c r="B27" s="311" t="s">
        <v>483</v>
      </c>
      <c r="C27" s="312"/>
    </row>
    <row r="28" spans="2:7" x14ac:dyDescent="0.35">
      <c r="B28" s="307" t="s">
        <v>242</v>
      </c>
      <c r="C28" s="308"/>
    </row>
    <row r="29" spans="2:7" ht="183.75" customHeight="1" thickBot="1" x14ac:dyDescent="0.4">
      <c r="B29" s="315" t="s">
        <v>484</v>
      </c>
      <c r="C29" s="316"/>
    </row>
    <row r="30" spans="2:7" x14ac:dyDescent="0.35">
      <c r="B30" s="3"/>
      <c r="C30" s="3"/>
    </row>
    <row r="31" spans="2:7" x14ac:dyDescent="0.35">
      <c r="B31" s="3"/>
      <c r="C31" s="3"/>
    </row>
    <row r="32" spans="2:7" x14ac:dyDescent="0.35">
      <c r="B32" s="3"/>
      <c r="C32" s="3"/>
    </row>
    <row r="33" spans="2:3" x14ac:dyDescent="0.35">
      <c r="B33" s="3"/>
      <c r="C33" s="3"/>
    </row>
    <row r="34" spans="2:3" x14ac:dyDescent="0.35">
      <c r="B34" s="3"/>
      <c r="C34" s="3"/>
    </row>
    <row r="35" spans="2:3" x14ac:dyDescent="0.35">
      <c r="B35" s="3"/>
      <c r="C35" s="3"/>
    </row>
    <row r="36" spans="2:3" x14ac:dyDescent="0.35">
      <c r="B36" s="3"/>
      <c r="C36" s="3"/>
    </row>
    <row r="37" spans="2:3" x14ac:dyDescent="0.35">
      <c r="B37" s="3"/>
      <c r="C37" s="3"/>
    </row>
    <row r="38" spans="2:3" x14ac:dyDescent="0.35">
      <c r="B38" s="3"/>
      <c r="C38" s="3"/>
    </row>
    <row r="39" spans="2:3" x14ac:dyDescent="0.35">
      <c r="B39" s="3"/>
      <c r="C39" s="3"/>
    </row>
    <row r="40" spans="2:3" x14ac:dyDescent="0.35">
      <c r="B40" s="3"/>
      <c r="C40" s="3"/>
    </row>
    <row r="41" spans="2:3" x14ac:dyDescent="0.35">
      <c r="B41" s="3"/>
      <c r="C41" s="3"/>
    </row>
    <row r="42" spans="2:3" x14ac:dyDescent="0.35">
      <c r="B42" s="3"/>
      <c r="C42" s="3"/>
    </row>
    <row r="43" spans="2:3" x14ac:dyDescent="0.35">
      <c r="B43" s="3"/>
      <c r="C43" s="3"/>
    </row>
    <row r="44" spans="2:3" x14ac:dyDescent="0.35">
      <c r="B44" s="3"/>
      <c r="C44" s="3"/>
    </row>
    <row r="45" spans="2:3" x14ac:dyDescent="0.35">
      <c r="B45" s="3"/>
      <c r="C45" s="3"/>
    </row>
    <row r="46" spans="2:3" x14ac:dyDescent="0.35">
      <c r="B46" s="3"/>
      <c r="C46" s="3"/>
    </row>
    <row r="47" spans="2:3" x14ac:dyDescent="0.35">
      <c r="B47" s="3"/>
      <c r="C47" s="3"/>
    </row>
    <row r="48" spans="2:3" x14ac:dyDescent="0.35">
      <c r="B48" s="3"/>
      <c r="C48" s="3"/>
    </row>
    <row r="49" spans="2:3" x14ac:dyDescent="0.35">
      <c r="B49" s="3"/>
      <c r="C49" s="3"/>
    </row>
    <row r="50" spans="2:3" x14ac:dyDescent="0.35">
      <c r="B50" s="3"/>
      <c r="C50" s="3"/>
    </row>
    <row r="51" spans="2:3" x14ac:dyDescent="0.35">
      <c r="B51" s="3"/>
      <c r="C51" s="3"/>
    </row>
    <row r="52" spans="2:3" x14ac:dyDescent="0.35">
      <c r="B52" s="3"/>
      <c r="C52" s="3"/>
    </row>
    <row r="53" spans="2:3" x14ac:dyDescent="0.35">
      <c r="B53" s="3"/>
      <c r="C53" s="3"/>
    </row>
    <row r="54" spans="2:3" x14ac:dyDescent="0.35">
      <c r="B54" s="3"/>
      <c r="C54" s="3"/>
    </row>
    <row r="55" spans="2:3" x14ac:dyDescent="0.35">
      <c r="B55" s="3"/>
      <c r="C55" s="3"/>
    </row>
    <row r="56" spans="2:3" x14ac:dyDescent="0.35">
      <c r="B56" s="3"/>
      <c r="C56" s="3"/>
    </row>
    <row r="57" spans="2:3" x14ac:dyDescent="0.35">
      <c r="B57" s="3"/>
      <c r="C57" s="3"/>
    </row>
  </sheetData>
  <sheetProtection algorithmName="SHA-512" hashValue="gJz+jhAjFGclCpZ2gTEEUqepqzhjNQCvOe6Q2Ikalbv6Q2QhO0uYwLtVctTAmlSSGEdPgnkSY9yH1FltoOigig==" saltValue="DQPZo0vgGVMloo/7v7YaDA==" spinCount="100000" sheet="1" objects="1" scenarios="1"/>
  <mergeCells count="25">
    <mergeCell ref="B25:C25"/>
    <mergeCell ref="B26:C26"/>
    <mergeCell ref="B27:C27"/>
    <mergeCell ref="B28:C28"/>
    <mergeCell ref="B29:C29"/>
    <mergeCell ref="F4:G4"/>
    <mergeCell ref="B19:C19"/>
    <mergeCell ref="B20:C20"/>
    <mergeCell ref="B21:C21"/>
    <mergeCell ref="B4:C4"/>
    <mergeCell ref="D4:E4"/>
    <mergeCell ref="B10:C10"/>
    <mergeCell ref="B11:C11"/>
    <mergeCell ref="B12:C12"/>
    <mergeCell ref="D11:E21"/>
    <mergeCell ref="F11:G19"/>
    <mergeCell ref="B22:C22"/>
    <mergeCell ref="B23:C23"/>
    <mergeCell ref="B24:C24"/>
    <mergeCell ref="B13:C13"/>
    <mergeCell ref="B14:C14"/>
    <mergeCell ref="B15:C15"/>
    <mergeCell ref="B16:C16"/>
    <mergeCell ref="B17:C17"/>
    <mergeCell ref="B18:C18"/>
  </mergeCells>
  <pageMargins left="0.7" right="0.7" top="0.78740157499999996" bottom="0.78740157499999996" header="0.3" footer="0.3"/>
  <pageSetup paperSize="9" orientation="portrait"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E1062-D237-44C8-89A8-86E80D9B5F29}">
  <sheetPr codeName="Tabelle1">
    <tabColor theme="4" tint="0.79998168889431442"/>
  </sheetPr>
  <dimension ref="A1:S400"/>
  <sheetViews>
    <sheetView showGridLines="0" showRowColHeaders="0" tabSelected="1" topLeftCell="B1" zoomScale="85" zoomScaleNormal="85" workbookViewId="0">
      <selection activeCell="W4" sqref="W4"/>
    </sheetView>
  </sheetViews>
  <sheetFormatPr defaultColWidth="9.1796875" defaultRowHeight="14.5" x14ac:dyDescent="0.35"/>
  <cols>
    <col min="1" max="2" width="1.1796875" style="3" customWidth="1"/>
    <col min="5" max="5" width="13.453125" customWidth="1"/>
    <col min="10" max="10" width="7" customWidth="1"/>
    <col min="11" max="11" width="6.1796875" customWidth="1"/>
    <col min="12" max="12" width="0.81640625" customWidth="1"/>
    <col min="13" max="16" width="9.1796875" style="54"/>
    <col min="17" max="17" width="10.453125" style="54" customWidth="1"/>
    <col min="18" max="19" width="1.26953125" style="54" customWidth="1"/>
    <col min="20" max="16384" width="9.1796875" style="54"/>
  </cols>
  <sheetData>
    <row r="1" spans="1:19" ht="7.5" customHeight="1" x14ac:dyDescent="0.35">
      <c r="B1" s="168"/>
      <c r="C1" s="3"/>
      <c r="D1" s="3"/>
      <c r="E1" s="3"/>
      <c r="F1" s="3"/>
      <c r="G1" s="3"/>
      <c r="H1" s="3"/>
      <c r="I1" s="3"/>
      <c r="J1" s="3"/>
      <c r="K1" s="3"/>
      <c r="L1" s="3"/>
      <c r="M1" s="3"/>
      <c r="N1" s="3"/>
      <c r="O1" s="3"/>
      <c r="P1" s="3"/>
      <c r="Q1" s="3"/>
      <c r="R1" s="136"/>
      <c r="S1" s="136"/>
    </row>
    <row r="2" spans="1:19" ht="7.5" customHeight="1" x14ac:dyDescent="0.35">
      <c r="A2" s="8"/>
      <c r="B2" s="14"/>
      <c r="C2" s="15"/>
      <c r="D2" s="15"/>
      <c r="E2" s="15"/>
      <c r="F2" s="15"/>
      <c r="G2" s="15"/>
      <c r="H2" s="15"/>
      <c r="I2" s="15"/>
      <c r="J2" s="15"/>
      <c r="K2" s="15"/>
      <c r="L2" s="15"/>
      <c r="M2" s="15"/>
      <c r="N2" s="15"/>
      <c r="O2" s="15"/>
      <c r="P2" s="15"/>
      <c r="Q2" s="15"/>
      <c r="R2" s="165"/>
      <c r="S2" s="136"/>
    </row>
    <row r="3" spans="1:19" ht="19.5" x14ac:dyDescent="0.35">
      <c r="A3" s="8"/>
      <c r="B3" s="17"/>
      <c r="C3" s="92" t="s">
        <v>0</v>
      </c>
      <c r="D3" s="1"/>
      <c r="E3" s="1"/>
      <c r="F3" s="1"/>
      <c r="G3" s="1"/>
      <c r="H3" s="1"/>
      <c r="I3" s="1"/>
      <c r="J3" s="1"/>
      <c r="K3" s="1"/>
      <c r="L3" s="1"/>
      <c r="M3" s="1"/>
      <c r="N3" s="1"/>
      <c r="O3" s="1"/>
      <c r="P3" s="1"/>
      <c r="Q3" s="1"/>
      <c r="R3" s="166"/>
      <c r="S3" s="136"/>
    </row>
    <row r="4" spans="1:19" ht="315" customHeight="1" x14ac:dyDescent="0.35">
      <c r="A4" s="8"/>
      <c r="B4" s="17"/>
      <c r="C4" s="184" t="s">
        <v>1</v>
      </c>
      <c r="D4" s="184"/>
      <c r="E4" s="184"/>
      <c r="F4" s="184"/>
      <c r="G4" s="184"/>
      <c r="H4" s="184"/>
      <c r="I4" s="184"/>
      <c r="J4" s="184"/>
      <c r="K4" s="184"/>
      <c r="L4" s="184"/>
      <c r="M4" s="184"/>
      <c r="N4" s="184"/>
      <c r="O4" s="184"/>
      <c r="P4" s="184"/>
      <c r="Q4" s="184"/>
      <c r="R4" s="166"/>
      <c r="S4" s="136"/>
    </row>
    <row r="5" spans="1:19" ht="300" customHeight="1" x14ac:dyDescent="0.35">
      <c r="A5" s="8"/>
      <c r="B5" s="17"/>
      <c r="C5" s="136"/>
      <c r="D5" s="136"/>
      <c r="E5" s="136"/>
      <c r="F5" s="136"/>
      <c r="G5" s="136"/>
      <c r="H5" s="136"/>
      <c r="I5" s="136"/>
      <c r="J5" s="136"/>
      <c r="K5" s="136"/>
      <c r="L5" s="136"/>
      <c r="M5" s="136"/>
      <c r="N5" s="136"/>
      <c r="O5" s="136"/>
      <c r="P5" s="136"/>
      <c r="Q5" s="136"/>
      <c r="R5" s="166"/>
      <c r="S5" s="136"/>
    </row>
    <row r="6" spans="1:19" ht="5.25" customHeight="1" x14ac:dyDescent="0.35">
      <c r="A6" s="8"/>
      <c r="B6" s="19"/>
      <c r="C6" s="183"/>
      <c r="D6" s="183"/>
      <c r="E6" s="183"/>
      <c r="F6" s="183"/>
      <c r="G6" s="183"/>
      <c r="H6" s="183"/>
      <c r="I6" s="183"/>
      <c r="J6" s="183"/>
      <c r="K6" s="183"/>
      <c r="L6" s="183"/>
      <c r="M6" s="183"/>
      <c r="N6" s="183"/>
      <c r="O6" s="183"/>
      <c r="P6" s="183"/>
      <c r="Q6" s="183"/>
      <c r="R6" s="167"/>
      <c r="S6" s="136"/>
    </row>
    <row r="7" spans="1:19" ht="8.25" customHeight="1" x14ac:dyDescent="0.35">
      <c r="C7" s="136"/>
      <c r="D7" s="136"/>
      <c r="E7" s="136"/>
      <c r="F7" s="136"/>
      <c r="G7" s="136"/>
      <c r="H7" s="136"/>
      <c r="I7" s="136"/>
      <c r="J7" s="136"/>
      <c r="K7" s="136"/>
      <c r="L7" s="136"/>
      <c r="M7" s="136"/>
      <c r="N7" s="136"/>
      <c r="O7" s="136"/>
      <c r="P7" s="136"/>
      <c r="Q7" s="136"/>
      <c r="R7" s="136"/>
      <c r="S7" s="136"/>
    </row>
    <row r="8" spans="1:19" x14ac:dyDescent="0.35">
      <c r="A8" s="54"/>
      <c r="B8" s="54"/>
      <c r="C8" s="54"/>
      <c r="D8" s="54"/>
      <c r="E8" s="54"/>
      <c r="F8" s="54"/>
      <c r="G8" s="54"/>
      <c r="H8" s="54"/>
      <c r="I8" s="54"/>
      <c r="J8" s="54"/>
      <c r="K8" s="54"/>
      <c r="L8" s="54"/>
    </row>
    <row r="9" spans="1:19" x14ac:dyDescent="0.35">
      <c r="A9" s="54"/>
      <c r="B9" s="54"/>
      <c r="C9" s="54"/>
      <c r="D9" s="54"/>
      <c r="E9" s="54"/>
      <c r="F9" s="54"/>
      <c r="G9" s="54"/>
      <c r="H9" s="54"/>
      <c r="I9" s="54"/>
      <c r="J9" s="54"/>
      <c r="K9" s="54"/>
      <c r="L9" s="54"/>
    </row>
    <row r="10" spans="1:19" ht="9.75" customHeight="1" x14ac:dyDescent="0.35">
      <c r="A10" s="54"/>
      <c r="B10" s="54"/>
      <c r="C10" s="54"/>
      <c r="D10" s="54"/>
      <c r="E10" s="54"/>
      <c r="F10" s="54"/>
      <c r="G10" s="54"/>
      <c r="H10" s="54"/>
      <c r="I10" s="54"/>
      <c r="J10" s="54"/>
      <c r="K10" s="54"/>
      <c r="L10" s="54"/>
    </row>
    <row r="11" spans="1:19" x14ac:dyDescent="0.35">
      <c r="A11" s="54"/>
      <c r="B11" s="54"/>
      <c r="C11" s="54"/>
      <c r="D11" s="54"/>
      <c r="E11" s="54"/>
      <c r="F11" s="54"/>
      <c r="G11" s="54"/>
      <c r="H11" s="54"/>
      <c r="I11" s="54"/>
      <c r="J11" s="54"/>
      <c r="K11" s="54"/>
      <c r="L11" s="54"/>
    </row>
    <row r="12" spans="1:19" x14ac:dyDescent="0.35">
      <c r="A12" s="54"/>
      <c r="B12" s="54"/>
      <c r="C12" s="54"/>
      <c r="D12" s="54"/>
      <c r="E12" s="54"/>
      <c r="F12" s="54"/>
      <c r="G12" s="54"/>
      <c r="H12" s="54"/>
      <c r="I12" s="54"/>
      <c r="J12" s="54"/>
      <c r="K12" s="54"/>
      <c r="L12" s="54"/>
    </row>
    <row r="13" spans="1:19" x14ac:dyDescent="0.35">
      <c r="A13" s="54"/>
      <c r="B13" s="54"/>
      <c r="C13" s="54"/>
      <c r="D13" s="54"/>
      <c r="E13" s="54"/>
      <c r="F13" s="54"/>
      <c r="G13" s="54"/>
      <c r="H13" s="54"/>
      <c r="I13" s="54"/>
      <c r="J13" s="54"/>
      <c r="K13" s="54"/>
      <c r="L13" s="54"/>
    </row>
    <row r="14" spans="1:19" x14ac:dyDescent="0.35">
      <c r="A14" s="54"/>
      <c r="B14" s="54"/>
      <c r="C14" s="54"/>
      <c r="D14" s="54"/>
      <c r="E14" s="54"/>
      <c r="F14" s="54"/>
      <c r="G14" s="54"/>
      <c r="H14" s="54"/>
      <c r="I14" s="54"/>
      <c r="J14" s="54"/>
      <c r="K14" s="54"/>
      <c r="L14" s="54"/>
    </row>
    <row r="15" spans="1:19" x14ac:dyDescent="0.35">
      <c r="A15" s="54"/>
      <c r="B15" s="54"/>
      <c r="C15" s="54"/>
      <c r="D15" s="54"/>
      <c r="E15" s="54"/>
      <c r="F15" s="54"/>
      <c r="G15" s="54"/>
      <c r="H15" s="54"/>
      <c r="I15" s="54"/>
      <c r="J15" s="54"/>
      <c r="K15" s="54"/>
      <c r="L15" s="54"/>
    </row>
    <row r="16" spans="1:19" x14ac:dyDescent="0.35">
      <c r="A16" s="54"/>
      <c r="B16" s="54"/>
      <c r="C16" s="54"/>
      <c r="D16" s="54"/>
      <c r="E16" s="54"/>
      <c r="F16" s="54"/>
      <c r="G16" s="54"/>
      <c r="H16" s="54"/>
      <c r="I16" s="54"/>
      <c r="J16" s="54"/>
      <c r="K16" s="54"/>
      <c r="L16" s="54"/>
    </row>
    <row r="17" s="54" customFormat="1" x14ac:dyDescent="0.35"/>
    <row r="18" s="54" customFormat="1" x14ac:dyDescent="0.35"/>
    <row r="19" s="54" customFormat="1" x14ac:dyDescent="0.35"/>
    <row r="20" s="54" customFormat="1" x14ac:dyDescent="0.35"/>
    <row r="21" s="54" customFormat="1" x14ac:dyDescent="0.35"/>
    <row r="22" s="54" customFormat="1" x14ac:dyDescent="0.35"/>
    <row r="23" s="54" customFormat="1" x14ac:dyDescent="0.35"/>
    <row r="24" s="54" customFormat="1" x14ac:dyDescent="0.35"/>
    <row r="25" s="54" customFormat="1" x14ac:dyDescent="0.35"/>
    <row r="26" s="54" customFormat="1" x14ac:dyDescent="0.35"/>
    <row r="27" s="54" customFormat="1" x14ac:dyDescent="0.35"/>
    <row r="28" s="54" customFormat="1" x14ac:dyDescent="0.35"/>
    <row r="29" s="54" customFormat="1" x14ac:dyDescent="0.35"/>
    <row r="30" s="54" customFormat="1" x14ac:dyDescent="0.35"/>
    <row r="31" s="54" customFormat="1" x14ac:dyDescent="0.35"/>
    <row r="32" s="54" customFormat="1" x14ac:dyDescent="0.35"/>
    <row r="33" s="54" customFormat="1" x14ac:dyDescent="0.35"/>
    <row r="34" s="54" customFormat="1" x14ac:dyDescent="0.35"/>
    <row r="35" s="54" customFormat="1" x14ac:dyDescent="0.35"/>
    <row r="36" s="54" customFormat="1" x14ac:dyDescent="0.35"/>
    <row r="37" s="54" customFormat="1" x14ac:dyDescent="0.35"/>
    <row r="38" s="54" customFormat="1" x14ac:dyDescent="0.35"/>
    <row r="39" s="54" customFormat="1" x14ac:dyDescent="0.35"/>
    <row r="40" s="54" customFormat="1" x14ac:dyDescent="0.35"/>
    <row r="41" s="54" customFormat="1" x14ac:dyDescent="0.35"/>
    <row r="42" s="54" customFormat="1" x14ac:dyDescent="0.35"/>
    <row r="43" s="54" customFormat="1" x14ac:dyDescent="0.35"/>
    <row r="44" s="54" customFormat="1" x14ac:dyDescent="0.35"/>
    <row r="45" s="54" customFormat="1" x14ac:dyDescent="0.35"/>
    <row r="46" s="54" customFormat="1" x14ac:dyDescent="0.35"/>
    <row r="47" s="54" customFormat="1" x14ac:dyDescent="0.35"/>
    <row r="48" s="54" customFormat="1" x14ac:dyDescent="0.35"/>
    <row r="49" s="54" customFormat="1" x14ac:dyDescent="0.35"/>
    <row r="50" s="54" customFormat="1" x14ac:dyDescent="0.35"/>
    <row r="51" s="54" customFormat="1" x14ac:dyDescent="0.35"/>
    <row r="52" s="54" customFormat="1" x14ac:dyDescent="0.35"/>
    <row r="53" s="54" customFormat="1" x14ac:dyDescent="0.35"/>
    <row r="54" s="54" customFormat="1" x14ac:dyDescent="0.35"/>
    <row r="55" s="54" customFormat="1" x14ac:dyDescent="0.35"/>
    <row r="56" s="54" customFormat="1" x14ac:dyDescent="0.35"/>
    <row r="57" s="54" customFormat="1" x14ac:dyDescent="0.35"/>
    <row r="58" s="54" customFormat="1" x14ac:dyDescent="0.35"/>
    <row r="59" s="54" customFormat="1" x14ac:dyDescent="0.35"/>
    <row r="60" s="54" customFormat="1" x14ac:dyDescent="0.35"/>
    <row r="61" s="54" customFormat="1" x14ac:dyDescent="0.35"/>
    <row r="62" s="54" customFormat="1" x14ac:dyDescent="0.35"/>
    <row r="63" s="54" customFormat="1" x14ac:dyDescent="0.35"/>
    <row r="64" s="54" customFormat="1" x14ac:dyDescent="0.35"/>
    <row r="65" s="54" customFormat="1" x14ac:dyDescent="0.35"/>
    <row r="66" s="54" customFormat="1" x14ac:dyDescent="0.35"/>
    <row r="67" s="54" customFormat="1" x14ac:dyDescent="0.35"/>
    <row r="68" s="54" customFormat="1" x14ac:dyDescent="0.35"/>
    <row r="69" s="54" customFormat="1" x14ac:dyDescent="0.35"/>
    <row r="70" s="54" customFormat="1" x14ac:dyDescent="0.35"/>
    <row r="71" s="54" customFormat="1" x14ac:dyDescent="0.35"/>
    <row r="72" s="54" customFormat="1" x14ac:dyDescent="0.35"/>
    <row r="73" s="54" customFormat="1" x14ac:dyDescent="0.35"/>
    <row r="74" s="54" customFormat="1" x14ac:dyDescent="0.35"/>
    <row r="75" s="54" customFormat="1" x14ac:dyDescent="0.35"/>
    <row r="76" s="54" customFormat="1" x14ac:dyDescent="0.35"/>
    <row r="77" s="54" customFormat="1" x14ac:dyDescent="0.35"/>
    <row r="78" s="54" customFormat="1" x14ac:dyDescent="0.35"/>
    <row r="79" s="54" customFormat="1" x14ac:dyDescent="0.35"/>
    <row r="80" s="54" customFormat="1" x14ac:dyDescent="0.35"/>
    <row r="81" s="54" customFormat="1" x14ac:dyDescent="0.35"/>
    <row r="82" s="54" customFormat="1" x14ac:dyDescent="0.35"/>
    <row r="83" s="54" customFormat="1" x14ac:dyDescent="0.35"/>
    <row r="84" s="54" customFormat="1" x14ac:dyDescent="0.35"/>
    <row r="85" s="54" customFormat="1" x14ac:dyDescent="0.35"/>
    <row r="86" s="54" customFormat="1" x14ac:dyDescent="0.35"/>
    <row r="87" s="54" customFormat="1" x14ac:dyDescent="0.35"/>
    <row r="88" s="54" customFormat="1" x14ac:dyDescent="0.35"/>
    <row r="89" s="54" customFormat="1" x14ac:dyDescent="0.35"/>
    <row r="90" s="54" customFormat="1" x14ac:dyDescent="0.35"/>
    <row r="91" s="54" customFormat="1" x14ac:dyDescent="0.35"/>
    <row r="92" s="54" customFormat="1" x14ac:dyDescent="0.35"/>
    <row r="93" s="54" customFormat="1" x14ac:dyDescent="0.35"/>
    <row r="94" s="54" customFormat="1" x14ac:dyDescent="0.35"/>
    <row r="95" s="54" customFormat="1" x14ac:dyDescent="0.35"/>
    <row r="96" s="54" customFormat="1" x14ac:dyDescent="0.35"/>
    <row r="97" s="54" customFormat="1" x14ac:dyDescent="0.35"/>
    <row r="98" s="54" customFormat="1" x14ac:dyDescent="0.35"/>
    <row r="99" s="54" customFormat="1" x14ac:dyDescent="0.35"/>
    <row r="100" s="54" customFormat="1" x14ac:dyDescent="0.35"/>
    <row r="101" s="54" customFormat="1" x14ac:dyDescent="0.35"/>
    <row r="102" s="54" customFormat="1" x14ac:dyDescent="0.35"/>
    <row r="103" s="54" customFormat="1" x14ac:dyDescent="0.35"/>
    <row r="104" s="54" customFormat="1" x14ac:dyDescent="0.35"/>
    <row r="105" s="54" customFormat="1" x14ac:dyDescent="0.35"/>
    <row r="106" s="54" customFormat="1" x14ac:dyDescent="0.35"/>
    <row r="107" s="54" customFormat="1" x14ac:dyDescent="0.35"/>
    <row r="108" s="54" customFormat="1" x14ac:dyDescent="0.35"/>
    <row r="109" s="54" customFormat="1" x14ac:dyDescent="0.35"/>
    <row r="110" s="54" customFormat="1" x14ac:dyDescent="0.35"/>
    <row r="111" s="54" customFormat="1" x14ac:dyDescent="0.35"/>
    <row r="112" s="54" customFormat="1" x14ac:dyDescent="0.35"/>
    <row r="113" s="54" customFormat="1" x14ac:dyDescent="0.35"/>
    <row r="114" s="54" customFormat="1" x14ac:dyDescent="0.35"/>
    <row r="115" s="54" customFormat="1" x14ac:dyDescent="0.35"/>
    <row r="116" s="54" customFormat="1" x14ac:dyDescent="0.35"/>
    <row r="117" s="54" customFormat="1" x14ac:dyDescent="0.35"/>
    <row r="118" s="54" customFormat="1" x14ac:dyDescent="0.35"/>
    <row r="119" s="54" customFormat="1" x14ac:dyDescent="0.35"/>
    <row r="120" s="54" customFormat="1" x14ac:dyDescent="0.35"/>
    <row r="121" s="54" customFormat="1" x14ac:dyDescent="0.35"/>
    <row r="122" s="54" customFormat="1" x14ac:dyDescent="0.35"/>
    <row r="123" s="54" customFormat="1" x14ac:dyDescent="0.35"/>
    <row r="124" s="54" customFormat="1" x14ac:dyDescent="0.35"/>
    <row r="125" s="54" customFormat="1" x14ac:dyDescent="0.35"/>
    <row r="126" s="54" customFormat="1" x14ac:dyDescent="0.35"/>
    <row r="127" s="54" customFormat="1" x14ac:dyDescent="0.35"/>
    <row r="128" s="54" customFormat="1" x14ac:dyDescent="0.35"/>
    <row r="129" s="54" customFormat="1" x14ac:dyDescent="0.35"/>
    <row r="130" s="54" customFormat="1" x14ac:dyDescent="0.35"/>
    <row r="131" s="54" customFormat="1" x14ac:dyDescent="0.35"/>
    <row r="132" s="54" customFormat="1" x14ac:dyDescent="0.35"/>
    <row r="133" s="54" customFormat="1" x14ac:dyDescent="0.35"/>
    <row r="134" s="54" customFormat="1" x14ac:dyDescent="0.35"/>
    <row r="135" s="54" customFormat="1" x14ac:dyDescent="0.35"/>
    <row r="136" s="54" customFormat="1" x14ac:dyDescent="0.35"/>
    <row r="137" s="54" customFormat="1" x14ac:dyDescent="0.35"/>
    <row r="138" s="54" customFormat="1" x14ac:dyDescent="0.35"/>
    <row r="139" s="54" customFormat="1" x14ac:dyDescent="0.35"/>
    <row r="140" s="54" customFormat="1" x14ac:dyDescent="0.35"/>
    <row r="141" s="54" customFormat="1" x14ac:dyDescent="0.35"/>
    <row r="142" s="54" customFormat="1" x14ac:dyDescent="0.35"/>
    <row r="143" s="54" customFormat="1" x14ac:dyDescent="0.35"/>
    <row r="144" s="54" customFormat="1" x14ac:dyDescent="0.35"/>
    <row r="145" s="54" customFormat="1" x14ac:dyDescent="0.35"/>
    <row r="146" s="54" customFormat="1" x14ac:dyDescent="0.35"/>
    <row r="147" s="54" customFormat="1" x14ac:dyDescent="0.35"/>
    <row r="148" s="54" customFormat="1" x14ac:dyDescent="0.35"/>
    <row r="149" s="54" customFormat="1" x14ac:dyDescent="0.35"/>
    <row r="150" s="54" customFormat="1" x14ac:dyDescent="0.35"/>
    <row r="151" s="54" customFormat="1" x14ac:dyDescent="0.35"/>
    <row r="152" s="54" customFormat="1" x14ac:dyDescent="0.35"/>
    <row r="153" s="54" customFormat="1" x14ac:dyDescent="0.35"/>
    <row r="154" s="54" customFormat="1" x14ac:dyDescent="0.35"/>
    <row r="155" s="54" customFormat="1" x14ac:dyDescent="0.35"/>
    <row r="156" s="54" customFormat="1" x14ac:dyDescent="0.35"/>
    <row r="157" s="54" customFormat="1" x14ac:dyDescent="0.35"/>
    <row r="158" s="54" customFormat="1" x14ac:dyDescent="0.35"/>
    <row r="159" s="54" customFormat="1" x14ac:dyDescent="0.35"/>
    <row r="160" s="54" customFormat="1" x14ac:dyDescent="0.35"/>
    <row r="161" s="54" customFormat="1" x14ac:dyDescent="0.35"/>
    <row r="162" s="54" customFormat="1" x14ac:dyDescent="0.35"/>
    <row r="163" s="54" customFormat="1" x14ac:dyDescent="0.35"/>
    <row r="164" s="54" customFormat="1" x14ac:dyDescent="0.35"/>
    <row r="165" s="54" customFormat="1" x14ac:dyDescent="0.35"/>
    <row r="166" s="54" customFormat="1" x14ac:dyDescent="0.35"/>
    <row r="167" s="54" customFormat="1" x14ac:dyDescent="0.35"/>
    <row r="168" s="54" customFormat="1" x14ac:dyDescent="0.35"/>
    <row r="169" s="54" customFormat="1" x14ac:dyDescent="0.35"/>
    <row r="170" s="54" customFormat="1" x14ac:dyDescent="0.35"/>
    <row r="171" s="54" customFormat="1" x14ac:dyDescent="0.35"/>
    <row r="172" s="54" customFormat="1" x14ac:dyDescent="0.35"/>
    <row r="173" s="54" customFormat="1" x14ac:dyDescent="0.35"/>
    <row r="174" s="54" customFormat="1" x14ac:dyDescent="0.35"/>
    <row r="175" s="54" customFormat="1" x14ac:dyDescent="0.35"/>
    <row r="176" s="54" customFormat="1" x14ac:dyDescent="0.35"/>
    <row r="177" s="54" customFormat="1" x14ac:dyDescent="0.35"/>
    <row r="178" s="54" customFormat="1" x14ac:dyDescent="0.35"/>
    <row r="179" s="54" customFormat="1" x14ac:dyDescent="0.35"/>
    <row r="180" s="54" customFormat="1" x14ac:dyDescent="0.35"/>
    <row r="181" s="54" customFormat="1" x14ac:dyDescent="0.35"/>
    <row r="182" s="54" customFormat="1" x14ac:dyDescent="0.35"/>
    <row r="183" s="54" customFormat="1" x14ac:dyDescent="0.35"/>
    <row r="184" s="54" customFormat="1" x14ac:dyDescent="0.35"/>
    <row r="185" s="54" customFormat="1" x14ac:dyDescent="0.35"/>
    <row r="186" s="54" customFormat="1" x14ac:dyDescent="0.35"/>
    <row r="187" s="54" customFormat="1" x14ac:dyDescent="0.35"/>
    <row r="188" s="54" customFormat="1" x14ac:dyDescent="0.35"/>
    <row r="189" s="54" customFormat="1" x14ac:dyDescent="0.35"/>
    <row r="190" s="54" customFormat="1" x14ac:dyDescent="0.35"/>
    <row r="191" s="54" customFormat="1" x14ac:dyDescent="0.35"/>
    <row r="192" s="54" customFormat="1" x14ac:dyDescent="0.35"/>
    <row r="193" s="54" customFormat="1" x14ac:dyDescent="0.35"/>
    <row r="194" s="54" customFormat="1" x14ac:dyDescent="0.35"/>
    <row r="195" s="54" customFormat="1" x14ac:dyDescent="0.35"/>
    <row r="196" s="54" customFormat="1" x14ac:dyDescent="0.35"/>
    <row r="197" s="54" customFormat="1" x14ac:dyDescent="0.35"/>
    <row r="198" s="54" customFormat="1" x14ac:dyDescent="0.35"/>
    <row r="199" s="54" customFormat="1" x14ac:dyDescent="0.35"/>
    <row r="200" s="54" customFormat="1" x14ac:dyDescent="0.35"/>
    <row r="201" s="54" customFormat="1" x14ac:dyDescent="0.35"/>
    <row r="202" s="54" customFormat="1" x14ac:dyDescent="0.35"/>
    <row r="203" s="54" customFormat="1" x14ac:dyDescent="0.35"/>
    <row r="204" s="54" customFormat="1" x14ac:dyDescent="0.35"/>
    <row r="205" s="54" customFormat="1" x14ac:dyDescent="0.35"/>
    <row r="206" s="54" customFormat="1" x14ac:dyDescent="0.35"/>
    <row r="207" s="54" customFormat="1" x14ac:dyDescent="0.35"/>
    <row r="208" s="54" customFormat="1" x14ac:dyDescent="0.35"/>
    <row r="209" s="54" customFormat="1" x14ac:dyDescent="0.35"/>
    <row r="210" s="54" customFormat="1" x14ac:dyDescent="0.35"/>
    <row r="211" s="54" customFormat="1" x14ac:dyDescent="0.35"/>
    <row r="212" s="54" customFormat="1" x14ac:dyDescent="0.35"/>
    <row r="213" s="54" customFormat="1" x14ac:dyDescent="0.35"/>
    <row r="214" s="54" customFormat="1" x14ac:dyDescent="0.35"/>
    <row r="215" s="54" customFormat="1" x14ac:dyDescent="0.35"/>
    <row r="216" s="54" customFormat="1" x14ac:dyDescent="0.35"/>
    <row r="217" s="54" customFormat="1" x14ac:dyDescent="0.35"/>
    <row r="218" s="54" customFormat="1" x14ac:dyDescent="0.35"/>
    <row r="219" s="54" customFormat="1" x14ac:dyDescent="0.35"/>
    <row r="220" s="54" customFormat="1" x14ac:dyDescent="0.35"/>
    <row r="221" s="54" customFormat="1" x14ac:dyDescent="0.35"/>
    <row r="222" s="54" customFormat="1" x14ac:dyDescent="0.35"/>
    <row r="223" s="54" customFormat="1" x14ac:dyDescent="0.35"/>
    <row r="224" s="54" customFormat="1" x14ac:dyDescent="0.35"/>
    <row r="225" s="54" customFormat="1" x14ac:dyDescent="0.35"/>
    <row r="226" s="54" customFormat="1" x14ac:dyDescent="0.35"/>
    <row r="227" s="54" customFormat="1" x14ac:dyDescent="0.35"/>
    <row r="228" s="54" customFormat="1" x14ac:dyDescent="0.35"/>
    <row r="229" s="54" customFormat="1" x14ac:dyDescent="0.35"/>
    <row r="230" s="54" customFormat="1" x14ac:dyDescent="0.35"/>
    <row r="231" s="54" customFormat="1" x14ac:dyDescent="0.35"/>
    <row r="232" s="54" customFormat="1" x14ac:dyDescent="0.35"/>
    <row r="233" s="54" customFormat="1" x14ac:dyDescent="0.35"/>
    <row r="234" s="54" customFormat="1" x14ac:dyDescent="0.35"/>
    <row r="235" s="54" customFormat="1" x14ac:dyDescent="0.35"/>
    <row r="236" s="54" customFormat="1" x14ac:dyDescent="0.35"/>
    <row r="237" s="54" customFormat="1" x14ac:dyDescent="0.35"/>
    <row r="238" s="54" customFormat="1" x14ac:dyDescent="0.35"/>
    <row r="239" s="54" customFormat="1" x14ac:dyDescent="0.35"/>
    <row r="240" s="54" customFormat="1" x14ac:dyDescent="0.35"/>
    <row r="241" spans="1:12" x14ac:dyDescent="0.35">
      <c r="A241" s="54"/>
      <c r="B241" s="54"/>
      <c r="C241" s="54"/>
      <c r="D241" s="54"/>
      <c r="E241" s="54"/>
      <c r="F241" s="54"/>
      <c r="G241" s="54"/>
      <c r="H241" s="54"/>
      <c r="I241" s="54"/>
      <c r="J241" s="54"/>
      <c r="K241" s="54"/>
      <c r="L241" s="54"/>
    </row>
    <row r="242" spans="1:12" x14ac:dyDescent="0.35">
      <c r="A242" s="54"/>
      <c r="B242" s="54"/>
      <c r="C242" s="54"/>
      <c r="D242" s="54"/>
      <c r="E242" s="54"/>
      <c r="F242" s="54"/>
      <c r="G242" s="54"/>
      <c r="H242" s="54"/>
      <c r="I242" s="54"/>
      <c r="J242" s="54"/>
      <c r="K242" s="54"/>
      <c r="L242" s="54"/>
    </row>
    <row r="243" spans="1:12" x14ac:dyDescent="0.35">
      <c r="A243" s="54"/>
      <c r="B243" s="54"/>
      <c r="C243" s="54"/>
      <c r="D243" s="54"/>
      <c r="E243" s="54"/>
      <c r="F243" s="54"/>
      <c r="G243" s="54"/>
      <c r="H243" s="54"/>
      <c r="I243" s="54"/>
      <c r="J243" s="54"/>
      <c r="K243" s="54"/>
      <c r="L243" s="54"/>
    </row>
    <row r="244" spans="1:12" x14ac:dyDescent="0.35">
      <c r="A244" s="54"/>
      <c r="B244" s="54"/>
      <c r="C244" s="54"/>
      <c r="D244" s="54"/>
      <c r="E244" s="54"/>
      <c r="F244" s="54"/>
      <c r="G244" s="54"/>
      <c r="H244" s="54"/>
      <c r="I244" s="54"/>
      <c r="J244" s="54"/>
      <c r="K244" s="54"/>
      <c r="L244" s="54"/>
    </row>
    <row r="245" spans="1:12" x14ac:dyDescent="0.35">
      <c r="C245" s="54"/>
      <c r="D245" s="54"/>
      <c r="E245" s="54"/>
      <c r="F245" s="54"/>
      <c r="G245" s="54"/>
      <c r="H245" s="54"/>
      <c r="I245" s="54"/>
      <c r="J245" s="54"/>
      <c r="K245" s="54"/>
      <c r="L245" s="54"/>
    </row>
    <row r="246" spans="1:12" x14ac:dyDescent="0.35">
      <c r="C246" s="54"/>
      <c r="D246" s="54"/>
      <c r="E246" s="54"/>
      <c r="F246" s="54"/>
      <c r="G246" s="54"/>
      <c r="H246" s="54"/>
      <c r="I246" s="54"/>
      <c r="J246" s="54"/>
      <c r="K246" s="54"/>
      <c r="L246" s="54"/>
    </row>
    <row r="247" spans="1:12" x14ac:dyDescent="0.35">
      <c r="C247" s="54"/>
      <c r="D247" s="54"/>
      <c r="E247" s="54"/>
      <c r="F247" s="54"/>
      <c r="G247" s="54"/>
      <c r="H247" s="54"/>
      <c r="I247" s="54"/>
      <c r="J247" s="54"/>
      <c r="K247" s="54"/>
      <c r="L247" s="54"/>
    </row>
    <row r="248" spans="1:12" x14ac:dyDescent="0.35">
      <c r="C248" s="54"/>
      <c r="D248" s="54"/>
      <c r="E248" s="54"/>
      <c r="F248" s="54"/>
      <c r="G248" s="54"/>
      <c r="H248" s="54"/>
      <c r="I248" s="54"/>
      <c r="J248" s="54"/>
      <c r="K248" s="54"/>
      <c r="L248" s="54"/>
    </row>
    <row r="249" spans="1:12" x14ac:dyDescent="0.35">
      <c r="C249" s="54"/>
      <c r="D249" s="54"/>
      <c r="E249" s="54"/>
      <c r="F249" s="54"/>
      <c r="G249" s="54"/>
      <c r="H249" s="54"/>
      <c r="I249" s="54"/>
      <c r="J249" s="54"/>
      <c r="K249" s="54"/>
      <c r="L249" s="54"/>
    </row>
    <row r="250" spans="1:12" x14ac:dyDescent="0.35">
      <c r="C250" s="54"/>
      <c r="D250" s="54"/>
      <c r="E250" s="54"/>
      <c r="F250" s="54"/>
      <c r="G250" s="54"/>
      <c r="H250" s="54"/>
      <c r="I250" s="54"/>
      <c r="J250" s="54"/>
      <c r="K250" s="54"/>
      <c r="L250" s="54"/>
    </row>
    <row r="251" spans="1:12" x14ac:dyDescent="0.35">
      <c r="C251" s="54"/>
      <c r="D251" s="54"/>
      <c r="E251" s="54"/>
      <c r="F251" s="54"/>
      <c r="G251" s="54"/>
      <c r="H251" s="54"/>
      <c r="I251" s="54"/>
      <c r="J251" s="54"/>
      <c r="K251" s="54"/>
      <c r="L251" s="54"/>
    </row>
    <row r="252" spans="1:12" x14ac:dyDescent="0.35">
      <c r="C252" s="54"/>
      <c r="D252" s="54"/>
      <c r="E252" s="54"/>
      <c r="F252" s="54"/>
      <c r="G252" s="54"/>
      <c r="H252" s="54"/>
      <c r="I252" s="54"/>
      <c r="J252" s="54"/>
      <c r="K252" s="54"/>
      <c r="L252" s="54"/>
    </row>
    <row r="253" spans="1:12" x14ac:dyDescent="0.35">
      <c r="C253" s="54"/>
      <c r="D253" s="54"/>
      <c r="E253" s="54"/>
      <c r="F253" s="54"/>
      <c r="G253" s="54"/>
      <c r="H253" s="54"/>
      <c r="I253" s="54"/>
      <c r="J253" s="54"/>
      <c r="K253" s="54"/>
      <c r="L253" s="54"/>
    </row>
    <row r="254" spans="1:12" x14ac:dyDescent="0.35">
      <c r="C254" s="54"/>
      <c r="D254" s="54"/>
      <c r="E254" s="54"/>
      <c r="F254" s="54"/>
      <c r="G254" s="54"/>
      <c r="H254" s="54"/>
      <c r="I254" s="54"/>
      <c r="J254" s="54"/>
      <c r="K254" s="54"/>
      <c r="L254" s="54"/>
    </row>
    <row r="255" spans="1:12" x14ac:dyDescent="0.35">
      <c r="C255" s="54"/>
      <c r="D255" s="54"/>
      <c r="E255" s="54"/>
      <c r="F255" s="54"/>
      <c r="G255" s="54"/>
      <c r="H255" s="54"/>
      <c r="I255" s="54"/>
      <c r="J255" s="54"/>
      <c r="K255" s="54"/>
      <c r="L255" s="54"/>
    </row>
    <row r="256" spans="1:12" x14ac:dyDescent="0.35">
      <c r="C256" s="54"/>
      <c r="D256" s="54"/>
      <c r="E256" s="54"/>
      <c r="F256" s="54"/>
      <c r="G256" s="54"/>
      <c r="H256" s="54"/>
      <c r="I256" s="54"/>
      <c r="J256" s="54"/>
      <c r="K256" s="54"/>
      <c r="L256" s="54"/>
    </row>
    <row r="257" spans="3:12" x14ac:dyDescent="0.35">
      <c r="C257" s="54"/>
      <c r="D257" s="54"/>
      <c r="E257" s="54"/>
      <c r="F257" s="54"/>
      <c r="G257" s="54"/>
      <c r="H257" s="54"/>
      <c r="I257" s="54"/>
      <c r="J257" s="54"/>
      <c r="K257" s="54"/>
      <c r="L257" s="54"/>
    </row>
    <row r="258" spans="3:12" x14ac:dyDescent="0.35">
      <c r="C258" s="54"/>
      <c r="D258" s="54"/>
      <c r="E258" s="54"/>
      <c r="F258" s="54"/>
      <c r="G258" s="54"/>
      <c r="H258" s="54"/>
      <c r="I258" s="54"/>
      <c r="J258" s="54"/>
      <c r="K258" s="54"/>
      <c r="L258" s="54"/>
    </row>
    <row r="259" spans="3:12" x14ac:dyDescent="0.35">
      <c r="C259" s="54"/>
      <c r="D259" s="54"/>
      <c r="E259" s="54"/>
      <c r="F259" s="54"/>
      <c r="G259" s="54"/>
      <c r="H259" s="54"/>
      <c r="I259" s="54"/>
      <c r="J259" s="54"/>
      <c r="K259" s="54"/>
      <c r="L259" s="54"/>
    </row>
    <row r="260" spans="3:12" x14ac:dyDescent="0.35">
      <c r="C260" s="54"/>
      <c r="D260" s="54"/>
      <c r="E260" s="54"/>
      <c r="F260" s="54"/>
      <c r="G260" s="54"/>
      <c r="H260" s="54"/>
      <c r="I260" s="54"/>
      <c r="J260" s="54"/>
      <c r="K260" s="54"/>
      <c r="L260" s="54"/>
    </row>
    <row r="261" spans="3:12" x14ac:dyDescent="0.35">
      <c r="C261" s="54"/>
      <c r="D261" s="54"/>
      <c r="E261" s="54"/>
      <c r="F261" s="54"/>
      <c r="G261" s="54"/>
      <c r="H261" s="54"/>
      <c r="I261" s="54"/>
      <c r="J261" s="54"/>
      <c r="K261" s="54"/>
      <c r="L261" s="54"/>
    </row>
    <row r="262" spans="3:12" x14ac:dyDescent="0.35">
      <c r="C262" s="54"/>
      <c r="D262" s="54"/>
      <c r="E262" s="54"/>
      <c r="F262" s="54"/>
      <c r="G262" s="54"/>
      <c r="H262" s="54"/>
      <c r="I262" s="54"/>
      <c r="J262" s="54"/>
      <c r="K262" s="54"/>
      <c r="L262" s="54"/>
    </row>
    <row r="263" spans="3:12" x14ac:dyDescent="0.35">
      <c r="C263" s="54"/>
      <c r="D263" s="54"/>
      <c r="E263" s="54"/>
      <c r="F263" s="54"/>
      <c r="G263" s="54"/>
      <c r="H263" s="54"/>
      <c r="I263" s="54"/>
      <c r="J263" s="54"/>
      <c r="K263" s="54"/>
      <c r="L263" s="54"/>
    </row>
    <row r="264" spans="3:12" x14ac:dyDescent="0.35">
      <c r="C264" s="54"/>
      <c r="D264" s="54"/>
      <c r="E264" s="54"/>
      <c r="F264" s="54"/>
      <c r="G264" s="54"/>
      <c r="H264" s="54"/>
      <c r="I264" s="54"/>
      <c r="J264" s="54"/>
      <c r="K264" s="54"/>
      <c r="L264" s="54"/>
    </row>
    <row r="265" spans="3:12" x14ac:dyDescent="0.35">
      <c r="C265" s="54"/>
      <c r="D265" s="54"/>
      <c r="E265" s="54"/>
      <c r="F265" s="54"/>
      <c r="G265" s="54"/>
      <c r="H265" s="54"/>
      <c r="I265" s="54"/>
      <c r="J265" s="54"/>
      <c r="K265" s="54"/>
      <c r="L265" s="54"/>
    </row>
    <row r="266" spans="3:12" x14ac:dyDescent="0.35">
      <c r="C266" s="54"/>
      <c r="D266" s="54"/>
      <c r="E266" s="54"/>
      <c r="F266" s="54"/>
      <c r="G266" s="54"/>
      <c r="H266" s="54"/>
      <c r="I266" s="54"/>
      <c r="J266" s="54"/>
      <c r="K266" s="54"/>
      <c r="L266" s="54"/>
    </row>
    <row r="267" spans="3:12" x14ac:dyDescent="0.35">
      <c r="C267" s="54"/>
      <c r="D267" s="54"/>
      <c r="E267" s="54"/>
      <c r="F267" s="54"/>
      <c r="G267" s="54"/>
      <c r="H267" s="54"/>
      <c r="I267" s="54"/>
      <c r="J267" s="54"/>
      <c r="K267" s="54"/>
      <c r="L267" s="54"/>
    </row>
    <row r="268" spans="3:12" x14ac:dyDescent="0.35">
      <c r="C268" s="54"/>
      <c r="D268" s="54"/>
      <c r="E268" s="54"/>
      <c r="F268" s="54"/>
      <c r="G268" s="54"/>
      <c r="H268" s="54"/>
      <c r="I268" s="54"/>
      <c r="J268" s="54"/>
      <c r="K268" s="54"/>
      <c r="L268" s="54"/>
    </row>
    <row r="269" spans="3:12" x14ac:dyDescent="0.35">
      <c r="C269" s="54"/>
      <c r="D269" s="54"/>
      <c r="E269" s="54"/>
      <c r="F269" s="54"/>
      <c r="G269" s="54"/>
      <c r="H269" s="54"/>
      <c r="I269" s="54"/>
      <c r="J269" s="54"/>
      <c r="K269" s="54"/>
      <c r="L269" s="54"/>
    </row>
    <row r="270" spans="3:12" x14ac:dyDescent="0.35">
      <c r="C270" s="54"/>
      <c r="D270" s="54"/>
      <c r="E270" s="54"/>
      <c r="F270" s="54"/>
      <c r="G270" s="54"/>
      <c r="H270" s="54"/>
      <c r="I270" s="54"/>
      <c r="J270" s="54"/>
      <c r="K270" s="54"/>
      <c r="L270" s="54"/>
    </row>
    <row r="271" spans="3:12" x14ac:dyDescent="0.35">
      <c r="C271" s="54"/>
      <c r="D271" s="54"/>
      <c r="E271" s="54"/>
      <c r="F271" s="54"/>
      <c r="G271" s="54"/>
      <c r="H271" s="54"/>
      <c r="I271" s="54"/>
      <c r="J271" s="54"/>
      <c r="K271" s="54"/>
      <c r="L271" s="54"/>
    </row>
    <row r="272" spans="3:12" x14ac:dyDescent="0.35">
      <c r="C272" s="54"/>
      <c r="D272" s="54"/>
      <c r="E272" s="54"/>
      <c r="F272" s="54"/>
      <c r="G272" s="54"/>
      <c r="H272" s="54"/>
      <c r="I272" s="54"/>
      <c r="J272" s="54"/>
      <c r="K272" s="54"/>
      <c r="L272" s="54"/>
    </row>
    <row r="273" spans="3:12" x14ac:dyDescent="0.35">
      <c r="C273" s="54"/>
      <c r="D273" s="54"/>
      <c r="E273" s="54"/>
      <c r="F273" s="54"/>
      <c r="G273" s="54"/>
      <c r="H273" s="54"/>
      <c r="I273" s="54"/>
      <c r="J273" s="54"/>
      <c r="K273" s="54"/>
      <c r="L273" s="54"/>
    </row>
    <row r="274" spans="3:12" x14ac:dyDescent="0.35">
      <c r="C274" s="54"/>
      <c r="D274" s="54"/>
      <c r="E274" s="54"/>
      <c r="F274" s="54"/>
      <c r="G274" s="54"/>
      <c r="H274" s="54"/>
      <c r="I274" s="54"/>
      <c r="J274" s="54"/>
      <c r="K274" s="54"/>
      <c r="L274" s="54"/>
    </row>
    <row r="275" spans="3:12" x14ac:dyDescent="0.35">
      <c r="C275" s="54"/>
      <c r="D275" s="54"/>
      <c r="E275" s="54"/>
      <c r="F275" s="54"/>
      <c r="G275" s="54"/>
      <c r="H275" s="54"/>
      <c r="I275" s="54"/>
      <c r="J275" s="54"/>
      <c r="K275" s="54"/>
      <c r="L275" s="54"/>
    </row>
    <row r="276" spans="3:12" x14ac:dyDescent="0.35">
      <c r="C276" s="54"/>
      <c r="D276" s="54"/>
      <c r="E276" s="54"/>
      <c r="F276" s="54"/>
      <c r="G276" s="54"/>
      <c r="H276" s="54"/>
      <c r="I276" s="54"/>
      <c r="J276" s="54"/>
      <c r="K276" s="54"/>
      <c r="L276" s="54"/>
    </row>
    <row r="277" spans="3:12" x14ac:dyDescent="0.35">
      <c r="C277" s="54"/>
      <c r="D277" s="54"/>
      <c r="E277" s="54"/>
      <c r="F277" s="54"/>
      <c r="G277" s="54"/>
      <c r="H277" s="54"/>
      <c r="I277" s="54"/>
      <c r="J277" s="54"/>
      <c r="K277" s="54"/>
      <c r="L277" s="54"/>
    </row>
    <row r="278" spans="3:12" x14ac:dyDescent="0.35">
      <c r="C278" s="54"/>
      <c r="D278" s="54"/>
      <c r="E278" s="54"/>
      <c r="F278" s="54"/>
      <c r="G278" s="54"/>
      <c r="H278" s="54"/>
      <c r="I278" s="54"/>
      <c r="J278" s="54"/>
      <c r="K278" s="54"/>
      <c r="L278" s="54"/>
    </row>
    <row r="279" spans="3:12" x14ac:dyDescent="0.35">
      <c r="C279" s="54"/>
      <c r="D279" s="54"/>
      <c r="E279" s="54"/>
      <c r="F279" s="54"/>
      <c r="G279" s="54"/>
      <c r="H279" s="54"/>
      <c r="I279" s="54"/>
      <c r="J279" s="54"/>
      <c r="K279" s="54"/>
      <c r="L279" s="54"/>
    </row>
    <row r="280" spans="3:12" x14ac:dyDescent="0.35">
      <c r="C280" s="54"/>
      <c r="D280" s="54"/>
      <c r="E280" s="54"/>
      <c r="F280" s="54"/>
      <c r="G280" s="54"/>
      <c r="H280" s="54"/>
      <c r="I280" s="54"/>
      <c r="J280" s="54"/>
      <c r="K280" s="54"/>
      <c r="L280" s="54"/>
    </row>
    <row r="281" spans="3:12" x14ac:dyDescent="0.35">
      <c r="C281" s="54"/>
      <c r="D281" s="54"/>
      <c r="E281" s="54"/>
      <c r="F281" s="54"/>
      <c r="G281" s="54"/>
      <c r="H281" s="54"/>
      <c r="I281" s="54"/>
      <c r="J281" s="54"/>
      <c r="K281" s="54"/>
      <c r="L281" s="54"/>
    </row>
    <row r="282" spans="3:12" x14ac:dyDescent="0.35">
      <c r="C282" s="54"/>
      <c r="D282" s="54"/>
      <c r="E282" s="54"/>
      <c r="F282" s="54"/>
      <c r="G282" s="54"/>
      <c r="H282" s="54"/>
      <c r="I282" s="54"/>
      <c r="J282" s="54"/>
      <c r="K282" s="54"/>
      <c r="L282" s="54"/>
    </row>
    <row r="283" spans="3:12" x14ac:dyDescent="0.35">
      <c r="C283" s="54"/>
      <c r="D283" s="54"/>
      <c r="E283" s="54"/>
      <c r="F283" s="54"/>
      <c r="G283" s="54"/>
      <c r="H283" s="54"/>
      <c r="I283" s="54"/>
      <c r="J283" s="54"/>
      <c r="K283" s="54"/>
      <c r="L283" s="54"/>
    </row>
    <row r="284" spans="3:12" x14ac:dyDescent="0.35">
      <c r="C284" s="54"/>
      <c r="D284" s="54"/>
      <c r="E284" s="54"/>
      <c r="F284" s="54"/>
      <c r="G284" s="54"/>
      <c r="H284" s="54"/>
      <c r="I284" s="54"/>
      <c r="J284" s="54"/>
      <c r="K284" s="54"/>
      <c r="L284" s="54"/>
    </row>
    <row r="285" spans="3:12" x14ac:dyDescent="0.35">
      <c r="C285" s="54"/>
      <c r="D285" s="54"/>
      <c r="E285" s="54"/>
      <c r="F285" s="54"/>
      <c r="G285" s="54"/>
      <c r="H285" s="54"/>
      <c r="I285" s="54"/>
      <c r="J285" s="54"/>
      <c r="K285" s="54"/>
      <c r="L285" s="54"/>
    </row>
    <row r="286" spans="3:12" x14ac:dyDescent="0.35">
      <c r="C286" s="54"/>
      <c r="D286" s="54"/>
      <c r="E286" s="54"/>
      <c r="F286" s="54"/>
      <c r="G286" s="54"/>
      <c r="H286" s="54"/>
      <c r="I286" s="54"/>
      <c r="J286" s="54"/>
      <c r="K286" s="54"/>
      <c r="L286" s="54"/>
    </row>
    <row r="287" spans="3:12" x14ac:dyDescent="0.35">
      <c r="C287" s="54"/>
      <c r="D287" s="54"/>
      <c r="E287" s="54"/>
      <c r="F287" s="54"/>
      <c r="G287" s="54"/>
      <c r="H287" s="54"/>
      <c r="I287" s="54"/>
      <c r="J287" s="54"/>
      <c r="K287" s="54"/>
      <c r="L287" s="54"/>
    </row>
    <row r="288" spans="3:12" x14ac:dyDescent="0.35">
      <c r="C288" s="54"/>
      <c r="D288" s="54"/>
      <c r="E288" s="54"/>
      <c r="F288" s="54"/>
      <c r="G288" s="54"/>
      <c r="H288" s="54"/>
      <c r="I288" s="54"/>
      <c r="J288" s="54"/>
      <c r="K288" s="54"/>
      <c r="L288" s="54"/>
    </row>
    <row r="289" spans="3:12" x14ac:dyDescent="0.35">
      <c r="C289" s="54"/>
      <c r="D289" s="54"/>
      <c r="E289" s="54"/>
      <c r="F289" s="54"/>
      <c r="G289" s="54"/>
      <c r="H289" s="54"/>
      <c r="I289" s="54"/>
      <c r="J289" s="54"/>
      <c r="K289" s="54"/>
      <c r="L289" s="54"/>
    </row>
    <row r="290" spans="3:12" x14ac:dyDescent="0.35">
      <c r="C290" s="54"/>
      <c r="D290" s="54"/>
      <c r="E290" s="54"/>
      <c r="F290" s="54"/>
      <c r="G290" s="54"/>
      <c r="H290" s="54"/>
      <c r="I290" s="54"/>
      <c r="J290" s="54"/>
      <c r="K290" s="54"/>
      <c r="L290" s="54"/>
    </row>
    <row r="291" spans="3:12" x14ac:dyDescent="0.35">
      <c r="C291" s="54"/>
      <c r="D291" s="54"/>
      <c r="E291" s="54"/>
      <c r="F291" s="54"/>
      <c r="G291" s="54"/>
      <c r="H291" s="54"/>
      <c r="I291" s="54"/>
      <c r="J291" s="54"/>
      <c r="K291" s="54"/>
      <c r="L291" s="54"/>
    </row>
    <row r="292" spans="3:12" x14ac:dyDescent="0.35">
      <c r="C292" s="54"/>
      <c r="D292" s="54"/>
      <c r="E292" s="54"/>
      <c r="F292" s="54"/>
      <c r="G292" s="54"/>
      <c r="H292" s="54"/>
      <c r="I292" s="54"/>
      <c r="J292" s="54"/>
      <c r="K292" s="54"/>
      <c r="L292" s="54"/>
    </row>
    <row r="293" spans="3:12" x14ac:dyDescent="0.35">
      <c r="C293" s="54"/>
      <c r="D293" s="54"/>
      <c r="E293" s="54"/>
      <c r="F293" s="54"/>
      <c r="G293" s="54"/>
      <c r="H293" s="54"/>
      <c r="I293" s="54"/>
      <c r="J293" s="54"/>
      <c r="K293" s="54"/>
      <c r="L293" s="54"/>
    </row>
    <row r="294" spans="3:12" x14ac:dyDescent="0.35">
      <c r="C294" s="54"/>
      <c r="D294" s="54"/>
      <c r="E294" s="54"/>
      <c r="F294" s="54"/>
      <c r="G294" s="54"/>
      <c r="H294" s="54"/>
      <c r="I294" s="54"/>
      <c r="J294" s="54"/>
      <c r="K294" s="54"/>
      <c r="L294" s="54"/>
    </row>
    <row r="295" spans="3:12" x14ac:dyDescent="0.35">
      <c r="C295" s="54"/>
      <c r="D295" s="54"/>
      <c r="E295" s="54"/>
      <c r="F295" s="54"/>
      <c r="G295" s="54"/>
      <c r="H295" s="54"/>
      <c r="I295" s="54"/>
      <c r="J295" s="54"/>
      <c r="K295" s="54"/>
      <c r="L295" s="54"/>
    </row>
    <row r="296" spans="3:12" x14ac:dyDescent="0.35">
      <c r="C296" s="54"/>
      <c r="D296" s="54"/>
      <c r="E296" s="54"/>
      <c r="F296" s="54"/>
      <c r="G296" s="54"/>
      <c r="H296" s="54"/>
      <c r="I296" s="54"/>
      <c r="J296" s="54"/>
      <c r="K296" s="54"/>
      <c r="L296" s="54"/>
    </row>
    <row r="297" spans="3:12" x14ac:dyDescent="0.35">
      <c r="C297" s="54"/>
      <c r="D297" s="54"/>
      <c r="E297" s="54"/>
      <c r="F297" s="54"/>
      <c r="G297" s="54"/>
      <c r="H297" s="54"/>
      <c r="I297" s="54"/>
      <c r="J297" s="54"/>
      <c r="K297" s="54"/>
      <c r="L297" s="54"/>
    </row>
    <row r="298" spans="3:12" x14ac:dyDescent="0.35">
      <c r="C298" s="54"/>
      <c r="D298" s="54"/>
      <c r="E298" s="54"/>
      <c r="F298" s="54"/>
      <c r="G298" s="54"/>
      <c r="H298" s="54"/>
      <c r="I298" s="54"/>
      <c r="J298" s="54"/>
      <c r="K298" s="54"/>
      <c r="L298" s="54"/>
    </row>
    <row r="299" spans="3:12" x14ac:dyDescent="0.35">
      <c r="C299" s="54"/>
      <c r="D299" s="54"/>
      <c r="E299" s="54"/>
      <c r="F299" s="54"/>
      <c r="G299" s="54"/>
      <c r="H299" s="54"/>
      <c r="I299" s="54"/>
      <c r="J299" s="54"/>
      <c r="K299" s="54"/>
      <c r="L299" s="54"/>
    </row>
    <row r="300" spans="3:12" x14ac:dyDescent="0.35">
      <c r="C300" s="54"/>
      <c r="D300" s="54"/>
      <c r="E300" s="54"/>
      <c r="F300" s="54"/>
      <c r="G300" s="54"/>
      <c r="H300" s="54"/>
      <c r="I300" s="54"/>
      <c r="J300" s="54"/>
      <c r="K300" s="54"/>
      <c r="L300" s="54"/>
    </row>
    <row r="301" spans="3:12" x14ac:dyDescent="0.35">
      <c r="C301" s="54"/>
      <c r="D301" s="54"/>
      <c r="E301" s="54"/>
      <c r="F301" s="54"/>
      <c r="G301" s="54"/>
      <c r="H301" s="54"/>
      <c r="I301" s="54"/>
      <c r="J301" s="54"/>
      <c r="K301" s="54"/>
      <c r="L301" s="54"/>
    </row>
    <row r="302" spans="3:12" x14ac:dyDescent="0.35">
      <c r="C302" s="54"/>
      <c r="D302" s="54"/>
      <c r="E302" s="54"/>
      <c r="F302" s="54"/>
      <c r="G302" s="54"/>
      <c r="H302" s="54"/>
      <c r="I302" s="54"/>
      <c r="J302" s="54"/>
      <c r="K302" s="54"/>
      <c r="L302" s="54"/>
    </row>
    <row r="303" spans="3:12" x14ac:dyDescent="0.35">
      <c r="C303" s="54"/>
      <c r="D303" s="54"/>
      <c r="E303" s="54"/>
      <c r="F303" s="54"/>
      <c r="G303" s="54"/>
      <c r="H303" s="54"/>
      <c r="I303" s="54"/>
      <c r="J303" s="54"/>
      <c r="K303" s="54"/>
      <c r="L303" s="54"/>
    </row>
    <row r="304" spans="3:12" x14ac:dyDescent="0.35">
      <c r="C304" s="54"/>
      <c r="D304" s="54"/>
      <c r="E304" s="54"/>
      <c r="F304" s="54"/>
      <c r="G304" s="54"/>
      <c r="H304" s="54"/>
      <c r="I304" s="54"/>
      <c r="J304" s="54"/>
      <c r="K304" s="54"/>
      <c r="L304" s="54"/>
    </row>
    <row r="305" spans="3:12" x14ac:dyDescent="0.35">
      <c r="C305" s="54"/>
      <c r="D305" s="54"/>
      <c r="E305" s="54"/>
      <c r="F305" s="54"/>
      <c r="G305" s="54"/>
      <c r="H305" s="54"/>
      <c r="I305" s="54"/>
      <c r="J305" s="54"/>
      <c r="K305" s="54"/>
      <c r="L305" s="54"/>
    </row>
    <row r="306" spans="3:12" x14ac:dyDescent="0.35">
      <c r="C306" s="54"/>
      <c r="D306" s="54"/>
      <c r="E306" s="54"/>
      <c r="F306" s="54"/>
      <c r="G306" s="54"/>
      <c r="H306" s="54"/>
      <c r="I306" s="54"/>
      <c r="J306" s="54"/>
      <c r="K306" s="54"/>
      <c r="L306" s="54"/>
    </row>
    <row r="307" spans="3:12" x14ac:dyDescent="0.35">
      <c r="C307" s="54"/>
      <c r="D307" s="54"/>
      <c r="E307" s="54"/>
      <c r="F307" s="54"/>
      <c r="G307" s="54"/>
      <c r="H307" s="54"/>
      <c r="I307" s="54"/>
      <c r="J307" s="54"/>
      <c r="K307" s="54"/>
      <c r="L307" s="54"/>
    </row>
    <row r="308" spans="3:12" x14ac:dyDescent="0.35">
      <c r="C308" s="54"/>
      <c r="D308" s="54"/>
      <c r="E308" s="54"/>
      <c r="F308" s="54"/>
      <c r="G308" s="54"/>
      <c r="H308" s="54"/>
      <c r="I308" s="54"/>
      <c r="J308" s="54"/>
      <c r="K308" s="54"/>
      <c r="L308" s="54"/>
    </row>
    <row r="309" spans="3:12" x14ac:dyDescent="0.35">
      <c r="C309" s="54"/>
      <c r="D309" s="54"/>
      <c r="E309" s="54"/>
      <c r="F309" s="54"/>
      <c r="G309" s="54"/>
      <c r="H309" s="54"/>
      <c r="I309" s="54"/>
      <c r="J309" s="54"/>
      <c r="K309" s="54"/>
      <c r="L309" s="54"/>
    </row>
    <row r="310" spans="3:12" x14ac:dyDescent="0.35">
      <c r="C310" s="54"/>
      <c r="D310" s="54"/>
      <c r="E310" s="54"/>
      <c r="F310" s="54"/>
      <c r="G310" s="54"/>
      <c r="H310" s="54"/>
      <c r="I310" s="54"/>
      <c r="J310" s="54"/>
      <c r="K310" s="54"/>
      <c r="L310" s="54"/>
    </row>
    <row r="311" spans="3:12" x14ac:dyDescent="0.35">
      <c r="C311" s="54"/>
      <c r="D311" s="54"/>
      <c r="E311" s="54"/>
      <c r="F311" s="54"/>
      <c r="G311" s="54"/>
      <c r="H311" s="54"/>
      <c r="I311" s="54"/>
      <c r="J311" s="54"/>
      <c r="K311" s="54"/>
      <c r="L311" s="54"/>
    </row>
    <row r="312" spans="3:12" x14ac:dyDescent="0.35">
      <c r="C312" s="54"/>
      <c r="D312" s="54"/>
      <c r="E312" s="54"/>
      <c r="F312" s="54"/>
      <c r="G312" s="54"/>
      <c r="H312" s="54"/>
      <c r="I312" s="54"/>
      <c r="J312" s="54"/>
      <c r="K312" s="54"/>
      <c r="L312" s="54"/>
    </row>
    <row r="313" spans="3:12" x14ac:dyDescent="0.35">
      <c r="C313" s="54"/>
      <c r="D313" s="54"/>
      <c r="E313" s="54"/>
      <c r="F313" s="54"/>
      <c r="G313" s="54"/>
      <c r="H313" s="54"/>
      <c r="I313" s="54"/>
      <c r="J313" s="54"/>
      <c r="K313" s="54"/>
      <c r="L313" s="54"/>
    </row>
    <row r="314" spans="3:12" x14ac:dyDescent="0.35">
      <c r="C314" s="54"/>
      <c r="D314" s="54"/>
      <c r="E314" s="54"/>
      <c r="F314" s="54"/>
      <c r="G314" s="54"/>
      <c r="H314" s="54"/>
      <c r="I314" s="54"/>
      <c r="J314" s="54"/>
      <c r="K314" s="54"/>
      <c r="L314" s="54"/>
    </row>
    <row r="315" spans="3:12" x14ac:dyDescent="0.35">
      <c r="C315" s="54"/>
      <c r="D315" s="54"/>
      <c r="E315" s="54"/>
      <c r="F315" s="54"/>
      <c r="G315" s="54"/>
      <c r="H315" s="54"/>
      <c r="I315" s="54"/>
      <c r="J315" s="54"/>
      <c r="K315" s="54"/>
      <c r="L315" s="54"/>
    </row>
    <row r="316" spans="3:12" x14ac:dyDescent="0.35">
      <c r="C316" s="54"/>
      <c r="D316" s="54"/>
      <c r="E316" s="54"/>
      <c r="F316" s="54"/>
      <c r="G316" s="54"/>
      <c r="H316" s="54"/>
      <c r="I316" s="54"/>
      <c r="J316" s="54"/>
      <c r="K316" s="54"/>
      <c r="L316" s="54"/>
    </row>
    <row r="317" spans="3:12" x14ac:dyDescent="0.35">
      <c r="C317" s="54"/>
      <c r="D317" s="54"/>
      <c r="E317" s="54"/>
      <c r="F317" s="54"/>
      <c r="G317" s="54"/>
      <c r="H317" s="54"/>
      <c r="I317" s="54"/>
      <c r="J317" s="54"/>
      <c r="K317" s="54"/>
      <c r="L317" s="54"/>
    </row>
    <row r="318" spans="3:12" x14ac:dyDescent="0.35">
      <c r="C318" s="54"/>
      <c r="D318" s="54"/>
      <c r="E318" s="54"/>
      <c r="F318" s="54"/>
      <c r="G318" s="54"/>
      <c r="H318" s="54"/>
      <c r="I318" s="54"/>
      <c r="J318" s="54"/>
      <c r="K318" s="54"/>
      <c r="L318" s="54"/>
    </row>
    <row r="319" spans="3:12" x14ac:dyDescent="0.35">
      <c r="C319" s="54"/>
      <c r="D319" s="54"/>
      <c r="E319" s="54"/>
      <c r="F319" s="54"/>
      <c r="G319" s="54"/>
      <c r="H319" s="54"/>
      <c r="I319" s="54"/>
      <c r="J319" s="54"/>
      <c r="K319" s="54"/>
      <c r="L319" s="54"/>
    </row>
    <row r="320" spans="3:12" x14ac:dyDescent="0.35">
      <c r="C320" s="54"/>
      <c r="D320" s="54"/>
      <c r="E320" s="54"/>
      <c r="F320" s="54"/>
      <c r="G320" s="54"/>
      <c r="H320" s="54"/>
      <c r="I320" s="54"/>
      <c r="J320" s="54"/>
      <c r="K320" s="54"/>
      <c r="L320" s="54"/>
    </row>
    <row r="321" spans="3:12" x14ac:dyDescent="0.35">
      <c r="C321" s="54"/>
      <c r="D321" s="54"/>
      <c r="E321" s="54"/>
      <c r="F321" s="54"/>
      <c r="G321" s="54"/>
      <c r="H321" s="54"/>
      <c r="I321" s="54"/>
      <c r="J321" s="54"/>
      <c r="K321" s="54"/>
      <c r="L321" s="54"/>
    </row>
    <row r="322" spans="3:12" x14ac:dyDescent="0.35">
      <c r="C322" s="54"/>
      <c r="D322" s="54"/>
      <c r="E322" s="54"/>
      <c r="F322" s="54"/>
      <c r="G322" s="54"/>
      <c r="H322" s="54"/>
      <c r="I322" s="54"/>
      <c r="J322" s="54"/>
      <c r="K322" s="54"/>
      <c r="L322" s="54"/>
    </row>
    <row r="323" spans="3:12" x14ac:dyDescent="0.35">
      <c r="C323" s="54"/>
      <c r="D323" s="54"/>
      <c r="E323" s="54"/>
      <c r="F323" s="54"/>
      <c r="G323" s="54"/>
      <c r="H323" s="54"/>
      <c r="I323" s="54"/>
      <c r="J323" s="54"/>
      <c r="K323" s="54"/>
      <c r="L323" s="54"/>
    </row>
    <row r="324" spans="3:12" x14ac:dyDescent="0.35">
      <c r="C324" s="54"/>
      <c r="D324" s="54"/>
      <c r="E324" s="54"/>
      <c r="F324" s="54"/>
      <c r="G324" s="54"/>
      <c r="H324" s="54"/>
      <c r="I324" s="54"/>
      <c r="J324" s="54"/>
      <c r="K324" s="54"/>
      <c r="L324" s="54"/>
    </row>
    <row r="325" spans="3:12" x14ac:dyDescent="0.35">
      <c r="C325" s="54"/>
      <c r="D325" s="54"/>
      <c r="E325" s="54"/>
      <c r="F325" s="54"/>
      <c r="G325" s="54"/>
      <c r="H325" s="54"/>
      <c r="I325" s="54"/>
      <c r="J325" s="54"/>
      <c r="K325" s="54"/>
      <c r="L325" s="54"/>
    </row>
    <row r="326" spans="3:12" x14ac:dyDescent="0.35">
      <c r="C326" s="54"/>
      <c r="D326" s="54"/>
      <c r="E326" s="54"/>
      <c r="F326" s="54"/>
      <c r="G326" s="54"/>
      <c r="H326" s="54"/>
      <c r="I326" s="54"/>
      <c r="J326" s="54"/>
      <c r="K326" s="54"/>
      <c r="L326" s="54"/>
    </row>
    <row r="327" spans="3:12" x14ac:dyDescent="0.35">
      <c r="C327" s="54"/>
      <c r="D327" s="54"/>
      <c r="E327" s="54"/>
      <c r="F327" s="54"/>
      <c r="G327" s="54"/>
      <c r="H327" s="54"/>
      <c r="I327" s="54"/>
      <c r="J327" s="54"/>
      <c r="K327" s="54"/>
      <c r="L327" s="54"/>
    </row>
    <row r="328" spans="3:12" x14ac:dyDescent="0.35">
      <c r="C328" s="54"/>
      <c r="D328" s="54"/>
      <c r="E328" s="54"/>
      <c r="F328" s="54"/>
      <c r="G328" s="54"/>
      <c r="H328" s="54"/>
      <c r="I328" s="54"/>
      <c r="J328" s="54"/>
      <c r="K328" s="54"/>
      <c r="L328" s="54"/>
    </row>
    <row r="329" spans="3:12" x14ac:dyDescent="0.35">
      <c r="C329" s="54"/>
      <c r="D329" s="54"/>
      <c r="E329" s="54"/>
      <c r="F329" s="54"/>
      <c r="G329" s="54"/>
      <c r="H329" s="54"/>
      <c r="I329" s="54"/>
      <c r="J329" s="54"/>
      <c r="K329" s="54"/>
      <c r="L329" s="54"/>
    </row>
    <row r="330" spans="3:12" x14ac:dyDescent="0.35">
      <c r="C330" s="54"/>
      <c r="D330" s="54"/>
      <c r="E330" s="54"/>
      <c r="F330" s="54"/>
      <c r="G330" s="54"/>
      <c r="H330" s="54"/>
      <c r="I330" s="54"/>
      <c r="J330" s="54"/>
      <c r="K330" s="54"/>
      <c r="L330" s="54"/>
    </row>
    <row r="331" spans="3:12" x14ac:dyDescent="0.35">
      <c r="C331" s="54"/>
      <c r="D331" s="54"/>
      <c r="E331" s="54"/>
      <c r="F331" s="54"/>
      <c r="G331" s="54"/>
      <c r="H331" s="54"/>
      <c r="I331" s="54"/>
      <c r="J331" s="54"/>
      <c r="K331" s="54"/>
      <c r="L331" s="54"/>
    </row>
    <row r="332" spans="3:12" x14ac:dyDescent="0.35">
      <c r="C332" s="54"/>
      <c r="D332" s="54"/>
      <c r="E332" s="54"/>
      <c r="F332" s="54"/>
      <c r="G332" s="54"/>
      <c r="H332" s="54"/>
      <c r="I332" s="54"/>
      <c r="J332" s="54"/>
      <c r="K332" s="54"/>
      <c r="L332" s="54"/>
    </row>
    <row r="333" spans="3:12" x14ac:dyDescent="0.35">
      <c r="C333" s="54"/>
      <c r="D333" s="54"/>
      <c r="E333" s="54"/>
      <c r="F333" s="54"/>
      <c r="G333" s="54"/>
      <c r="H333" s="54"/>
      <c r="I333" s="54"/>
      <c r="J333" s="54"/>
      <c r="K333" s="54"/>
      <c r="L333" s="54"/>
    </row>
    <row r="334" spans="3:12" x14ac:dyDescent="0.35">
      <c r="C334" s="54"/>
      <c r="D334" s="54"/>
      <c r="E334" s="54"/>
      <c r="F334" s="54"/>
      <c r="G334" s="54"/>
      <c r="H334" s="54"/>
      <c r="I334" s="54"/>
      <c r="J334" s="54"/>
      <c r="K334" s="54"/>
      <c r="L334" s="54"/>
    </row>
    <row r="335" spans="3:12" x14ac:dyDescent="0.35">
      <c r="C335" s="54"/>
      <c r="D335" s="54"/>
      <c r="E335" s="54"/>
      <c r="F335" s="54"/>
      <c r="G335" s="54"/>
      <c r="H335" s="54"/>
      <c r="I335" s="54"/>
      <c r="J335" s="54"/>
      <c r="K335" s="54"/>
      <c r="L335" s="54"/>
    </row>
    <row r="336" spans="3:12" x14ac:dyDescent="0.35">
      <c r="C336" s="54"/>
      <c r="D336" s="54"/>
      <c r="E336" s="54"/>
      <c r="F336" s="54"/>
      <c r="G336" s="54"/>
      <c r="H336" s="54"/>
      <c r="I336" s="54"/>
      <c r="J336" s="54"/>
      <c r="K336" s="54"/>
      <c r="L336" s="54"/>
    </row>
    <row r="337" spans="3:12" x14ac:dyDescent="0.35">
      <c r="C337" s="54"/>
      <c r="D337" s="54"/>
      <c r="E337" s="54"/>
      <c r="F337" s="54"/>
      <c r="G337" s="54"/>
      <c r="H337" s="54"/>
      <c r="I337" s="54"/>
      <c r="J337" s="54"/>
      <c r="K337" s="54"/>
      <c r="L337" s="54"/>
    </row>
    <row r="338" spans="3:12" x14ac:dyDescent="0.35">
      <c r="C338" s="54"/>
      <c r="D338" s="54"/>
      <c r="E338" s="54"/>
      <c r="F338" s="54"/>
      <c r="G338" s="54"/>
      <c r="H338" s="54"/>
      <c r="I338" s="54"/>
      <c r="J338" s="54"/>
      <c r="K338" s="54"/>
      <c r="L338" s="54"/>
    </row>
    <row r="339" spans="3:12" x14ac:dyDescent="0.35">
      <c r="C339" s="54"/>
      <c r="D339" s="54"/>
      <c r="E339" s="54"/>
      <c r="F339" s="54"/>
      <c r="G339" s="54"/>
      <c r="H339" s="54"/>
      <c r="I339" s="54"/>
      <c r="J339" s="54"/>
      <c r="K339" s="54"/>
      <c r="L339" s="54"/>
    </row>
    <row r="340" spans="3:12" x14ac:dyDescent="0.35">
      <c r="C340" s="54"/>
      <c r="D340" s="54"/>
      <c r="E340" s="54"/>
      <c r="F340" s="54"/>
      <c r="G340" s="54"/>
      <c r="H340" s="54"/>
      <c r="I340" s="54"/>
      <c r="J340" s="54"/>
      <c r="K340" s="54"/>
      <c r="L340" s="54"/>
    </row>
    <row r="341" spans="3:12" x14ac:dyDescent="0.35">
      <c r="C341" s="54"/>
      <c r="D341" s="54"/>
      <c r="E341" s="54"/>
      <c r="F341" s="54"/>
      <c r="G341" s="54"/>
      <c r="H341" s="54"/>
      <c r="I341" s="54"/>
      <c r="J341" s="54"/>
      <c r="K341" s="54"/>
      <c r="L341" s="54"/>
    </row>
    <row r="342" spans="3:12" x14ac:dyDescent="0.35">
      <c r="C342" s="54"/>
      <c r="D342" s="54"/>
      <c r="E342" s="54"/>
      <c r="F342" s="54"/>
      <c r="G342" s="54"/>
      <c r="H342" s="54"/>
      <c r="I342" s="54"/>
      <c r="J342" s="54"/>
      <c r="K342" s="54"/>
      <c r="L342" s="54"/>
    </row>
    <row r="343" spans="3:12" x14ac:dyDescent="0.35">
      <c r="C343" s="54"/>
      <c r="D343" s="54"/>
      <c r="E343" s="54"/>
      <c r="F343" s="54"/>
      <c r="G343" s="54"/>
      <c r="H343" s="54"/>
      <c r="I343" s="54"/>
      <c r="J343" s="54"/>
      <c r="K343" s="54"/>
      <c r="L343" s="54"/>
    </row>
    <row r="344" spans="3:12" x14ac:dyDescent="0.35">
      <c r="C344" s="54"/>
      <c r="D344" s="54"/>
      <c r="E344" s="54"/>
      <c r="F344" s="54"/>
      <c r="G344" s="54"/>
      <c r="H344" s="54"/>
      <c r="I344" s="54"/>
      <c r="J344" s="54"/>
      <c r="K344" s="54"/>
      <c r="L344" s="54"/>
    </row>
    <row r="345" spans="3:12" x14ac:dyDescent="0.35">
      <c r="C345" s="54"/>
      <c r="D345" s="54"/>
      <c r="E345" s="54"/>
      <c r="F345" s="54"/>
      <c r="G345" s="54"/>
      <c r="H345" s="54"/>
      <c r="I345" s="54"/>
      <c r="J345" s="54"/>
      <c r="K345" s="54"/>
      <c r="L345" s="54"/>
    </row>
    <row r="346" spans="3:12" x14ac:dyDescent="0.35">
      <c r="C346" s="54"/>
      <c r="D346" s="54"/>
      <c r="E346" s="54"/>
      <c r="F346" s="54"/>
      <c r="G346" s="54"/>
      <c r="H346" s="54"/>
      <c r="I346" s="54"/>
      <c r="J346" s="54"/>
      <c r="K346" s="54"/>
      <c r="L346" s="54"/>
    </row>
    <row r="347" spans="3:12" x14ac:dyDescent="0.35">
      <c r="C347" s="54"/>
      <c r="D347" s="54"/>
      <c r="E347" s="54"/>
      <c r="F347" s="54"/>
      <c r="G347" s="54"/>
      <c r="H347" s="54"/>
      <c r="I347" s="54"/>
      <c r="J347" s="54"/>
      <c r="K347" s="54"/>
      <c r="L347" s="54"/>
    </row>
    <row r="348" spans="3:12" x14ac:dyDescent="0.35">
      <c r="C348" s="54"/>
      <c r="D348" s="54"/>
      <c r="E348" s="54"/>
      <c r="F348" s="54"/>
      <c r="G348" s="54"/>
      <c r="H348" s="54"/>
      <c r="I348" s="54"/>
      <c r="J348" s="54"/>
      <c r="K348" s="54"/>
      <c r="L348" s="54"/>
    </row>
    <row r="349" spans="3:12" x14ac:dyDescent="0.35">
      <c r="C349" s="54"/>
      <c r="D349" s="54"/>
      <c r="E349" s="54"/>
      <c r="F349" s="54"/>
      <c r="G349" s="54"/>
      <c r="H349" s="54"/>
      <c r="I349" s="54"/>
      <c r="J349" s="54"/>
      <c r="K349" s="54"/>
      <c r="L349" s="54"/>
    </row>
    <row r="350" spans="3:12" x14ac:dyDescent="0.35">
      <c r="C350" s="54"/>
      <c r="D350" s="54"/>
      <c r="E350" s="54"/>
      <c r="F350" s="54"/>
      <c r="G350" s="54"/>
      <c r="H350" s="54"/>
      <c r="I350" s="54"/>
      <c r="J350" s="54"/>
      <c r="K350" s="54"/>
      <c r="L350" s="54"/>
    </row>
    <row r="351" spans="3:12" x14ac:dyDescent="0.35">
      <c r="C351" s="54"/>
      <c r="D351" s="54"/>
      <c r="E351" s="54"/>
      <c r="F351" s="54"/>
      <c r="G351" s="54"/>
      <c r="H351" s="54"/>
      <c r="I351" s="54"/>
      <c r="J351" s="54"/>
      <c r="K351" s="54"/>
      <c r="L351" s="54"/>
    </row>
    <row r="352" spans="3:12" x14ac:dyDescent="0.35">
      <c r="C352" s="54"/>
      <c r="D352" s="54"/>
      <c r="E352" s="54"/>
      <c r="F352" s="54"/>
      <c r="G352" s="54"/>
      <c r="H352" s="54"/>
      <c r="I352" s="54"/>
      <c r="J352" s="54"/>
      <c r="K352" s="54"/>
      <c r="L352" s="54"/>
    </row>
    <row r="353" spans="3:12" x14ac:dyDescent="0.35">
      <c r="C353" s="54"/>
      <c r="D353" s="54"/>
      <c r="E353" s="54"/>
      <c r="F353" s="54"/>
      <c r="G353" s="54"/>
      <c r="H353" s="54"/>
      <c r="I353" s="54"/>
      <c r="J353" s="54"/>
      <c r="K353" s="54"/>
      <c r="L353" s="54"/>
    </row>
    <row r="354" spans="3:12" x14ac:dyDescent="0.35">
      <c r="C354" s="54"/>
      <c r="D354" s="54"/>
      <c r="E354" s="54"/>
      <c r="F354" s="54"/>
      <c r="G354" s="54"/>
      <c r="H354" s="54"/>
      <c r="I354" s="54"/>
      <c r="J354" s="54"/>
      <c r="K354" s="54"/>
      <c r="L354" s="54"/>
    </row>
    <row r="355" spans="3:12" x14ac:dyDescent="0.35">
      <c r="C355" s="54"/>
      <c r="D355" s="54"/>
      <c r="E355" s="54"/>
      <c r="F355" s="54"/>
      <c r="G355" s="54"/>
      <c r="H355" s="54"/>
      <c r="I355" s="54"/>
      <c r="J355" s="54"/>
      <c r="K355" s="54"/>
      <c r="L355" s="54"/>
    </row>
    <row r="356" spans="3:12" x14ac:dyDescent="0.35">
      <c r="C356" s="54"/>
      <c r="D356" s="54"/>
      <c r="E356" s="54"/>
      <c r="F356" s="54"/>
      <c r="G356" s="54"/>
      <c r="H356" s="54"/>
      <c r="I356" s="54"/>
      <c r="J356" s="54"/>
      <c r="K356" s="54"/>
      <c r="L356" s="54"/>
    </row>
    <row r="357" spans="3:12" x14ac:dyDescent="0.35">
      <c r="C357" s="54"/>
      <c r="D357" s="54"/>
      <c r="E357" s="54"/>
      <c r="F357" s="54"/>
      <c r="G357" s="54"/>
      <c r="H357" s="54"/>
      <c r="I357" s="54"/>
      <c r="J357" s="54"/>
      <c r="K357" s="54"/>
      <c r="L357" s="54"/>
    </row>
    <row r="358" spans="3:12" x14ac:dyDescent="0.35">
      <c r="C358" s="54"/>
      <c r="D358" s="54"/>
      <c r="E358" s="54"/>
      <c r="F358" s="54"/>
      <c r="G358" s="54"/>
      <c r="H358" s="54"/>
      <c r="I358" s="54"/>
      <c r="J358" s="54"/>
      <c r="K358" s="54"/>
      <c r="L358" s="54"/>
    </row>
    <row r="359" spans="3:12" x14ac:dyDescent="0.35">
      <c r="C359" s="54"/>
      <c r="D359" s="54"/>
      <c r="E359" s="54"/>
      <c r="F359" s="54"/>
      <c r="G359" s="54"/>
      <c r="H359" s="54"/>
      <c r="I359" s="54"/>
      <c r="J359" s="54"/>
      <c r="K359" s="54"/>
      <c r="L359" s="54"/>
    </row>
    <row r="360" spans="3:12" x14ac:dyDescent="0.35">
      <c r="C360" s="54"/>
      <c r="D360" s="54"/>
      <c r="E360" s="54"/>
      <c r="F360" s="54"/>
      <c r="G360" s="54"/>
      <c r="H360" s="54"/>
      <c r="I360" s="54"/>
      <c r="J360" s="54"/>
      <c r="K360" s="54"/>
      <c r="L360" s="54"/>
    </row>
    <row r="361" spans="3:12" x14ac:dyDescent="0.35">
      <c r="C361" s="54"/>
      <c r="D361" s="54"/>
      <c r="E361" s="54"/>
      <c r="F361" s="54"/>
      <c r="G361" s="54"/>
      <c r="H361" s="54"/>
      <c r="I361" s="54"/>
      <c r="J361" s="54"/>
      <c r="K361" s="54"/>
      <c r="L361" s="54"/>
    </row>
    <row r="362" spans="3:12" x14ac:dyDescent="0.35">
      <c r="C362" s="54"/>
      <c r="D362" s="54"/>
      <c r="E362" s="54"/>
      <c r="F362" s="54"/>
      <c r="G362" s="54"/>
      <c r="H362" s="54"/>
      <c r="I362" s="54"/>
      <c r="J362" s="54"/>
      <c r="K362" s="54"/>
      <c r="L362" s="54"/>
    </row>
    <row r="363" spans="3:12" x14ac:dyDescent="0.35">
      <c r="C363" s="54"/>
      <c r="D363" s="54"/>
      <c r="E363" s="54"/>
      <c r="F363" s="54"/>
      <c r="G363" s="54"/>
      <c r="H363" s="54"/>
      <c r="I363" s="54"/>
      <c r="J363" s="54"/>
      <c r="K363" s="54"/>
      <c r="L363" s="54"/>
    </row>
    <row r="364" spans="3:12" x14ac:dyDescent="0.35">
      <c r="C364" s="54"/>
      <c r="D364" s="54"/>
      <c r="E364" s="54"/>
      <c r="F364" s="54"/>
      <c r="G364" s="54"/>
      <c r="H364" s="54"/>
      <c r="I364" s="54"/>
      <c r="J364" s="54"/>
      <c r="K364" s="54"/>
      <c r="L364" s="54"/>
    </row>
    <row r="365" spans="3:12" x14ac:dyDescent="0.35">
      <c r="C365" s="54"/>
      <c r="D365" s="54"/>
      <c r="E365" s="54"/>
      <c r="F365" s="54"/>
      <c r="G365" s="54"/>
      <c r="H365" s="54"/>
      <c r="I365" s="54"/>
      <c r="J365" s="54"/>
      <c r="K365" s="54"/>
      <c r="L365" s="54"/>
    </row>
    <row r="366" spans="3:12" x14ac:dyDescent="0.35">
      <c r="C366" s="54"/>
      <c r="D366" s="54"/>
      <c r="E366" s="54"/>
      <c r="F366" s="54"/>
      <c r="G366" s="54"/>
      <c r="H366" s="54"/>
      <c r="I366" s="54"/>
      <c r="J366" s="54"/>
      <c r="K366" s="54"/>
      <c r="L366" s="54"/>
    </row>
    <row r="367" spans="3:12" x14ac:dyDescent="0.35">
      <c r="C367" s="54"/>
      <c r="D367" s="54"/>
      <c r="E367" s="54"/>
      <c r="F367" s="54"/>
      <c r="G367" s="54"/>
      <c r="H367" s="54"/>
      <c r="I367" s="54"/>
      <c r="J367" s="54"/>
      <c r="K367" s="54"/>
      <c r="L367" s="54"/>
    </row>
    <row r="368" spans="3:12" x14ac:dyDescent="0.35">
      <c r="C368" s="54"/>
      <c r="D368" s="54"/>
      <c r="E368" s="54"/>
      <c r="F368" s="54"/>
      <c r="G368" s="54"/>
      <c r="H368" s="54"/>
      <c r="I368" s="54"/>
      <c r="J368" s="54"/>
      <c r="K368" s="54"/>
      <c r="L368" s="54"/>
    </row>
    <row r="369" spans="3:12" x14ac:dyDescent="0.35">
      <c r="C369" s="54"/>
      <c r="D369" s="54"/>
      <c r="E369" s="54"/>
      <c r="F369" s="54"/>
      <c r="G369" s="54"/>
      <c r="H369" s="54"/>
      <c r="I369" s="54"/>
      <c r="J369" s="54"/>
      <c r="K369" s="54"/>
      <c r="L369" s="54"/>
    </row>
    <row r="370" spans="3:12" x14ac:dyDescent="0.35">
      <c r="C370" s="54"/>
      <c r="D370" s="54"/>
      <c r="E370" s="54"/>
      <c r="F370" s="54"/>
      <c r="G370" s="54"/>
      <c r="H370" s="54"/>
      <c r="I370" s="54"/>
      <c r="J370" s="54"/>
      <c r="K370" s="54"/>
      <c r="L370" s="54"/>
    </row>
    <row r="371" spans="3:12" x14ac:dyDescent="0.35">
      <c r="C371" s="54"/>
      <c r="D371" s="54"/>
      <c r="E371" s="54"/>
      <c r="F371" s="54"/>
      <c r="G371" s="54"/>
      <c r="H371" s="54"/>
      <c r="I371" s="54"/>
      <c r="J371" s="54"/>
      <c r="K371" s="54"/>
      <c r="L371" s="54"/>
    </row>
    <row r="372" spans="3:12" x14ac:dyDescent="0.35">
      <c r="C372" s="54"/>
      <c r="D372" s="54"/>
      <c r="E372" s="54"/>
      <c r="F372" s="54"/>
      <c r="G372" s="54"/>
      <c r="H372" s="54"/>
      <c r="I372" s="54"/>
      <c r="J372" s="54"/>
      <c r="K372" s="54"/>
      <c r="L372" s="54"/>
    </row>
    <row r="373" spans="3:12" x14ac:dyDescent="0.35">
      <c r="C373" s="54"/>
      <c r="D373" s="54"/>
      <c r="E373" s="54"/>
      <c r="F373" s="54"/>
      <c r="G373" s="54"/>
      <c r="H373" s="54"/>
      <c r="I373" s="54"/>
      <c r="J373" s="54"/>
      <c r="K373" s="54"/>
      <c r="L373" s="54"/>
    </row>
    <row r="374" spans="3:12" x14ac:dyDescent="0.35">
      <c r="C374" s="54"/>
      <c r="D374" s="54"/>
      <c r="E374" s="54"/>
      <c r="F374" s="54"/>
      <c r="G374" s="54"/>
      <c r="H374" s="54"/>
      <c r="I374" s="54"/>
      <c r="J374" s="54"/>
      <c r="K374" s="54"/>
      <c r="L374" s="54"/>
    </row>
    <row r="375" spans="3:12" x14ac:dyDescent="0.35">
      <c r="C375" s="54"/>
      <c r="D375" s="54"/>
      <c r="E375" s="54"/>
      <c r="F375" s="54"/>
      <c r="G375" s="54"/>
      <c r="H375" s="54"/>
      <c r="I375" s="54"/>
      <c r="J375" s="54"/>
      <c r="K375" s="54"/>
      <c r="L375" s="54"/>
    </row>
    <row r="376" spans="3:12" x14ac:dyDescent="0.35">
      <c r="C376" s="54"/>
      <c r="D376" s="54"/>
      <c r="E376" s="54"/>
      <c r="F376" s="54"/>
      <c r="G376" s="54"/>
      <c r="H376" s="54"/>
      <c r="I376" s="54"/>
      <c r="J376" s="54"/>
      <c r="K376" s="54"/>
      <c r="L376" s="54"/>
    </row>
    <row r="377" spans="3:12" x14ac:dyDescent="0.35">
      <c r="C377" s="54"/>
      <c r="D377" s="54"/>
      <c r="E377" s="54"/>
      <c r="F377" s="54"/>
      <c r="G377" s="54"/>
      <c r="H377" s="54"/>
      <c r="I377" s="54"/>
      <c r="J377" s="54"/>
      <c r="K377" s="54"/>
      <c r="L377" s="54"/>
    </row>
    <row r="378" spans="3:12" x14ac:dyDescent="0.35">
      <c r="C378" s="54"/>
      <c r="D378" s="54"/>
      <c r="E378" s="54"/>
      <c r="F378" s="54"/>
      <c r="G378" s="54"/>
      <c r="H378" s="54"/>
      <c r="I378" s="54"/>
      <c r="J378" s="54"/>
      <c r="K378" s="54"/>
      <c r="L378" s="54"/>
    </row>
    <row r="379" spans="3:12" x14ac:dyDescent="0.35">
      <c r="C379" s="54"/>
      <c r="D379" s="54"/>
      <c r="E379" s="54"/>
      <c r="F379" s="54"/>
      <c r="G379" s="54"/>
      <c r="H379" s="54"/>
      <c r="I379" s="54"/>
      <c r="J379" s="54"/>
      <c r="K379" s="54"/>
      <c r="L379" s="54"/>
    </row>
    <row r="380" spans="3:12" x14ac:dyDescent="0.35">
      <c r="C380" s="54"/>
      <c r="D380" s="54"/>
      <c r="E380" s="54"/>
      <c r="F380" s="54"/>
      <c r="G380" s="54"/>
      <c r="H380" s="54"/>
      <c r="I380" s="54"/>
      <c r="J380" s="54"/>
      <c r="K380" s="54"/>
      <c r="L380" s="54"/>
    </row>
    <row r="381" spans="3:12" x14ac:dyDescent="0.35">
      <c r="C381" s="54"/>
      <c r="D381" s="54"/>
      <c r="E381" s="54"/>
      <c r="F381" s="54"/>
      <c r="G381" s="54"/>
      <c r="H381" s="54"/>
      <c r="I381" s="54"/>
      <c r="J381" s="54"/>
      <c r="K381" s="54"/>
      <c r="L381" s="54"/>
    </row>
    <row r="382" spans="3:12" x14ac:dyDescent="0.35">
      <c r="C382" s="54"/>
      <c r="D382" s="54"/>
      <c r="E382" s="54"/>
      <c r="F382" s="54"/>
      <c r="G382" s="54"/>
      <c r="H382" s="54"/>
      <c r="I382" s="54"/>
      <c r="J382" s="54"/>
      <c r="K382" s="54"/>
      <c r="L382" s="54"/>
    </row>
    <row r="383" spans="3:12" x14ac:dyDescent="0.35">
      <c r="C383" s="54"/>
      <c r="D383" s="54"/>
      <c r="E383" s="54"/>
      <c r="F383" s="54"/>
      <c r="G383" s="54"/>
      <c r="H383" s="54"/>
      <c r="I383" s="54"/>
      <c r="J383" s="54"/>
      <c r="K383" s="54"/>
      <c r="L383" s="54"/>
    </row>
    <row r="384" spans="3:12" x14ac:dyDescent="0.35">
      <c r="C384" s="54"/>
      <c r="D384" s="54"/>
      <c r="E384" s="54"/>
      <c r="F384" s="54"/>
      <c r="G384" s="54"/>
      <c r="H384" s="54"/>
      <c r="I384" s="54"/>
      <c r="J384" s="54"/>
      <c r="K384" s="54"/>
      <c r="L384" s="54"/>
    </row>
    <row r="385" spans="3:12" x14ac:dyDescent="0.35">
      <c r="C385" s="54"/>
      <c r="D385" s="54"/>
      <c r="E385" s="54"/>
      <c r="F385" s="54"/>
      <c r="G385" s="54"/>
      <c r="H385" s="54"/>
      <c r="I385" s="54"/>
      <c r="J385" s="54"/>
      <c r="K385" s="54"/>
      <c r="L385" s="54"/>
    </row>
    <row r="386" spans="3:12" x14ac:dyDescent="0.35">
      <c r="C386" s="54"/>
      <c r="D386" s="54"/>
      <c r="E386" s="54"/>
      <c r="F386" s="54"/>
      <c r="G386" s="54"/>
      <c r="H386" s="54"/>
      <c r="I386" s="54"/>
      <c r="J386" s="54"/>
      <c r="K386" s="54"/>
      <c r="L386" s="54"/>
    </row>
    <row r="387" spans="3:12" x14ac:dyDescent="0.35">
      <c r="C387" s="54"/>
      <c r="D387" s="54"/>
      <c r="E387" s="54"/>
      <c r="F387" s="54"/>
      <c r="G387" s="54"/>
      <c r="H387" s="54"/>
      <c r="I387" s="54"/>
      <c r="J387" s="54"/>
      <c r="K387" s="54"/>
      <c r="L387" s="54"/>
    </row>
    <row r="388" spans="3:12" x14ac:dyDescent="0.35">
      <c r="C388" s="54"/>
      <c r="D388" s="54"/>
      <c r="E388" s="54"/>
      <c r="F388" s="54"/>
      <c r="G388" s="54"/>
      <c r="H388" s="54"/>
      <c r="I388" s="54"/>
      <c r="J388" s="54"/>
      <c r="K388" s="54"/>
      <c r="L388" s="54"/>
    </row>
    <row r="389" spans="3:12" x14ac:dyDescent="0.35">
      <c r="C389" s="54"/>
      <c r="D389" s="54"/>
      <c r="E389" s="54"/>
      <c r="F389" s="54"/>
      <c r="G389" s="54"/>
      <c r="H389" s="54"/>
      <c r="I389" s="54"/>
      <c r="J389" s="54"/>
      <c r="K389" s="54"/>
      <c r="L389" s="54"/>
    </row>
    <row r="390" spans="3:12" x14ac:dyDescent="0.35">
      <c r="C390" s="54"/>
      <c r="D390" s="54"/>
      <c r="E390" s="54"/>
      <c r="F390" s="54"/>
      <c r="G390" s="54"/>
      <c r="H390" s="54"/>
      <c r="I390" s="54"/>
      <c r="J390" s="54"/>
      <c r="K390" s="54"/>
      <c r="L390" s="54"/>
    </row>
    <row r="391" spans="3:12" x14ac:dyDescent="0.35">
      <c r="C391" s="54"/>
      <c r="D391" s="54"/>
      <c r="E391" s="54"/>
      <c r="F391" s="54"/>
      <c r="G391" s="54"/>
      <c r="H391" s="54"/>
      <c r="I391" s="54"/>
      <c r="J391" s="54"/>
      <c r="K391" s="54"/>
      <c r="L391" s="54"/>
    </row>
    <row r="392" spans="3:12" x14ac:dyDescent="0.35">
      <c r="C392" s="54"/>
      <c r="D392" s="54"/>
      <c r="E392" s="54"/>
      <c r="F392" s="54"/>
      <c r="G392" s="54"/>
      <c r="H392" s="54"/>
      <c r="I392" s="54"/>
      <c r="J392" s="54"/>
      <c r="K392" s="54"/>
      <c r="L392" s="54"/>
    </row>
    <row r="393" spans="3:12" x14ac:dyDescent="0.35">
      <c r="C393" s="54"/>
      <c r="D393" s="54"/>
      <c r="E393" s="54"/>
      <c r="F393" s="54"/>
      <c r="G393" s="54"/>
      <c r="H393" s="54"/>
      <c r="I393" s="54"/>
      <c r="J393" s="54"/>
      <c r="K393" s="54"/>
      <c r="L393" s="54"/>
    </row>
    <row r="394" spans="3:12" x14ac:dyDescent="0.35">
      <c r="C394" s="54"/>
      <c r="D394" s="54"/>
      <c r="E394" s="54"/>
      <c r="F394" s="54"/>
      <c r="G394" s="54"/>
      <c r="H394" s="54"/>
      <c r="I394" s="54"/>
      <c r="J394" s="54"/>
      <c r="K394" s="54"/>
      <c r="L394" s="54"/>
    </row>
    <row r="395" spans="3:12" x14ac:dyDescent="0.35">
      <c r="C395" s="54"/>
      <c r="D395" s="54"/>
      <c r="E395" s="54"/>
      <c r="F395" s="54"/>
      <c r="G395" s="54"/>
      <c r="H395" s="54"/>
      <c r="I395" s="54"/>
      <c r="J395" s="54"/>
      <c r="K395" s="54"/>
      <c r="L395" s="54"/>
    </row>
    <row r="396" spans="3:12" x14ac:dyDescent="0.35">
      <c r="C396" s="54"/>
      <c r="D396" s="54"/>
      <c r="E396" s="54"/>
      <c r="F396" s="54"/>
      <c r="G396" s="54"/>
      <c r="H396" s="54"/>
      <c r="I396" s="54"/>
      <c r="J396" s="54"/>
      <c r="K396" s="54"/>
      <c r="L396" s="54"/>
    </row>
    <row r="397" spans="3:12" x14ac:dyDescent="0.35">
      <c r="C397" s="54"/>
      <c r="D397" s="54"/>
      <c r="E397" s="54"/>
      <c r="F397" s="54"/>
      <c r="G397" s="54"/>
      <c r="H397" s="54"/>
      <c r="I397" s="54"/>
      <c r="J397" s="54"/>
      <c r="K397" s="54"/>
      <c r="L397" s="54"/>
    </row>
    <row r="398" spans="3:12" x14ac:dyDescent="0.35">
      <c r="C398" s="54"/>
      <c r="D398" s="54"/>
      <c r="E398" s="54"/>
      <c r="F398" s="54"/>
      <c r="G398" s="54"/>
      <c r="H398" s="54"/>
      <c r="I398" s="54"/>
      <c r="J398" s="54"/>
      <c r="K398" s="54"/>
      <c r="L398" s="54"/>
    </row>
    <row r="399" spans="3:12" x14ac:dyDescent="0.35">
      <c r="C399" s="54"/>
      <c r="D399" s="54"/>
      <c r="E399" s="54"/>
      <c r="F399" s="54"/>
      <c r="G399" s="54"/>
      <c r="H399" s="54"/>
      <c r="I399" s="54"/>
      <c r="J399" s="54"/>
      <c r="K399" s="54"/>
      <c r="L399" s="54"/>
    </row>
    <row r="400" spans="3:12" x14ac:dyDescent="0.35">
      <c r="C400" s="54"/>
      <c r="D400" s="54"/>
      <c r="E400" s="54"/>
      <c r="F400" s="54"/>
      <c r="G400" s="54"/>
      <c r="H400" s="54"/>
      <c r="I400" s="54"/>
      <c r="J400" s="54"/>
      <c r="K400" s="54"/>
      <c r="L400" s="54"/>
    </row>
  </sheetData>
  <sheetProtection algorithmName="SHA-512" hashValue="MsFapuh/2MFc8HDN1I7kARmc41kRQKp688gnYKp85R6lFKpHlkvE+poHPi62E/ynd7iPkJxKgqS3MwALAVShcw==" saltValue="2lnQd2Yr6vb6Myy5waI/Kw==" spinCount="100000" sheet="1" objects="1" scenarios="1"/>
  <mergeCells count="2">
    <mergeCell ref="C6:Q6"/>
    <mergeCell ref="C4:Q4"/>
  </mergeCells>
  <pageMargins left="0.7" right="0.7" top="0.78740157499999996" bottom="0.78740157499999996"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90381-8FDE-4668-AC59-D7DF56A8491F}">
  <sheetPr codeName="Tabelle19">
    <tabColor rgb="FF00FF00"/>
    <pageSetUpPr autoPageBreaks="0"/>
  </sheetPr>
  <dimension ref="A1:N57"/>
  <sheetViews>
    <sheetView showGridLines="0" showRowColHeaders="0" zoomScale="85" zoomScaleNormal="85" workbookViewId="0">
      <selection activeCell="B25" sqref="B25:C25"/>
    </sheetView>
  </sheetViews>
  <sheetFormatPr defaultColWidth="10.81640625" defaultRowHeight="14.5" x14ac:dyDescent="0.35"/>
  <cols>
    <col min="1" max="1" width="2.81640625" style="3" customWidth="1"/>
    <col min="2" max="2" width="18.81640625" customWidth="1"/>
    <col min="3" max="3" width="65.81640625" customWidth="1"/>
    <col min="4" max="4" width="18.81640625" style="3" customWidth="1"/>
    <col min="5" max="5" width="65.81640625" style="3" customWidth="1"/>
    <col min="6" max="14" width="10.81640625" style="319"/>
  </cols>
  <sheetData>
    <row r="1" spans="2:5" x14ac:dyDescent="0.35">
      <c r="B1" s="3"/>
      <c r="C1" s="3"/>
    </row>
    <row r="2" spans="2:5" x14ac:dyDescent="0.35">
      <c r="B2" s="3"/>
      <c r="C2" s="3"/>
    </row>
    <row r="3" spans="2:5" ht="15" thickBot="1" x14ac:dyDescent="0.4">
      <c r="B3" s="3"/>
      <c r="C3" s="3"/>
    </row>
    <row r="4" spans="2:5" x14ac:dyDescent="0.35">
      <c r="B4" s="309" t="s">
        <v>485</v>
      </c>
      <c r="C4" s="310"/>
      <c r="D4" s="309" t="s">
        <v>486</v>
      </c>
      <c r="E4" s="310"/>
    </row>
    <row r="5" spans="2:5" x14ac:dyDescent="0.35">
      <c r="B5" s="8"/>
      <c r="C5" s="7"/>
      <c r="E5" s="7"/>
    </row>
    <row r="6" spans="2:5" ht="29" x14ac:dyDescent="0.35">
      <c r="B6" s="9" t="s">
        <v>388</v>
      </c>
      <c r="C6" s="109" t="s">
        <v>487</v>
      </c>
      <c r="E6" s="7"/>
    </row>
    <row r="7" spans="2:5" ht="141" customHeight="1" x14ac:dyDescent="0.35">
      <c r="B7" s="10"/>
      <c r="C7" s="109" t="s">
        <v>488</v>
      </c>
      <c r="E7" s="7"/>
    </row>
    <row r="8" spans="2:5" x14ac:dyDescent="0.35">
      <c r="B8" s="10"/>
      <c r="C8" s="22"/>
      <c r="E8" s="7"/>
    </row>
    <row r="9" spans="2:5" ht="43.5" x14ac:dyDescent="0.35">
      <c r="B9" s="11" t="s">
        <v>94</v>
      </c>
      <c r="C9" s="71" t="s">
        <v>489</v>
      </c>
      <c r="E9" s="7"/>
    </row>
    <row r="10" spans="2:5" x14ac:dyDescent="0.35">
      <c r="B10" s="307" t="s">
        <v>278</v>
      </c>
      <c r="C10" s="308"/>
      <c r="D10" s="11" t="s">
        <v>279</v>
      </c>
      <c r="E10" s="7"/>
    </row>
    <row r="11" spans="2:5" ht="53.25" customHeight="1" thickBot="1" x14ac:dyDescent="0.4">
      <c r="B11" s="311" t="s">
        <v>490</v>
      </c>
      <c r="C11" s="312"/>
      <c r="D11" s="315" t="s">
        <v>491</v>
      </c>
      <c r="E11" s="316"/>
    </row>
    <row r="12" spans="2:5" x14ac:dyDescent="0.35">
      <c r="B12" s="307" t="s">
        <v>282</v>
      </c>
      <c r="C12" s="308"/>
    </row>
    <row r="13" spans="2:5" ht="55.5" customHeight="1" x14ac:dyDescent="0.35">
      <c r="B13" s="311" t="s">
        <v>492</v>
      </c>
      <c r="C13" s="312"/>
    </row>
    <row r="14" spans="2:5" x14ac:dyDescent="0.35">
      <c r="B14" s="307" t="s">
        <v>284</v>
      </c>
      <c r="C14" s="308"/>
    </row>
    <row r="15" spans="2:5" ht="126.75" customHeight="1" x14ac:dyDescent="0.35">
      <c r="B15" s="311" t="s">
        <v>493</v>
      </c>
      <c r="C15" s="312"/>
    </row>
    <row r="16" spans="2:5" x14ac:dyDescent="0.35">
      <c r="B16" s="307" t="s">
        <v>286</v>
      </c>
      <c r="C16" s="308"/>
    </row>
    <row r="17" spans="2:3" ht="62.25" customHeight="1" x14ac:dyDescent="0.35">
      <c r="B17" s="311" t="s">
        <v>494</v>
      </c>
      <c r="C17" s="312"/>
    </row>
    <row r="18" spans="2:3" x14ac:dyDescent="0.35">
      <c r="B18" s="307" t="s">
        <v>288</v>
      </c>
      <c r="C18" s="308"/>
    </row>
    <row r="19" spans="2:3" ht="33" customHeight="1" x14ac:dyDescent="0.35">
      <c r="B19" s="311" t="s">
        <v>495</v>
      </c>
      <c r="C19" s="312"/>
    </row>
    <row r="20" spans="2:3" x14ac:dyDescent="0.35">
      <c r="B20" s="307" t="s">
        <v>290</v>
      </c>
      <c r="C20" s="308"/>
    </row>
    <row r="21" spans="2:3" ht="207" customHeight="1" x14ac:dyDescent="0.35">
      <c r="B21" s="317" t="s">
        <v>496</v>
      </c>
      <c r="C21" s="318"/>
    </row>
    <row r="22" spans="2:3" x14ac:dyDescent="0.35">
      <c r="B22" s="307" t="s">
        <v>292</v>
      </c>
      <c r="C22" s="308"/>
    </row>
    <row r="23" spans="2:3" ht="199.5" customHeight="1" x14ac:dyDescent="0.35">
      <c r="B23" s="311" t="s">
        <v>497</v>
      </c>
      <c r="C23" s="312"/>
    </row>
    <row r="24" spans="2:3" x14ac:dyDescent="0.35">
      <c r="B24" s="313" t="s">
        <v>294</v>
      </c>
      <c r="C24" s="314"/>
    </row>
    <row r="25" spans="2:3" ht="47.25" customHeight="1" x14ac:dyDescent="0.35">
      <c r="B25" s="311" t="s">
        <v>498</v>
      </c>
      <c r="C25" s="312"/>
    </row>
    <row r="26" spans="2:3" x14ac:dyDescent="0.35">
      <c r="B26" s="307" t="s">
        <v>296</v>
      </c>
      <c r="C26" s="308"/>
    </row>
    <row r="27" spans="2:3" ht="48" customHeight="1" x14ac:dyDescent="0.35">
      <c r="B27" s="311" t="s">
        <v>499</v>
      </c>
      <c r="C27" s="312"/>
    </row>
    <row r="28" spans="2:3" x14ac:dyDescent="0.35">
      <c r="B28" s="307" t="s">
        <v>242</v>
      </c>
      <c r="C28" s="308"/>
    </row>
    <row r="29" spans="2:3" ht="102.75" customHeight="1" thickBot="1" x14ac:dyDescent="0.4">
      <c r="B29" s="315" t="s">
        <v>500</v>
      </c>
      <c r="C29" s="316"/>
    </row>
    <row r="30" spans="2:3" x14ac:dyDescent="0.35">
      <c r="B30" s="3"/>
      <c r="C30" s="3"/>
    </row>
    <row r="31" spans="2:3" x14ac:dyDescent="0.35">
      <c r="B31" s="3"/>
      <c r="C31" s="3"/>
    </row>
    <row r="32" spans="2:3" x14ac:dyDescent="0.35">
      <c r="B32" s="3"/>
      <c r="C32" s="3"/>
    </row>
    <row r="33" spans="2:3" x14ac:dyDescent="0.35">
      <c r="B33" s="3"/>
      <c r="C33" s="3"/>
    </row>
    <row r="34" spans="2:3" x14ac:dyDescent="0.35">
      <c r="B34" s="3"/>
      <c r="C34" s="3"/>
    </row>
    <row r="35" spans="2:3" x14ac:dyDescent="0.35">
      <c r="B35" s="3"/>
      <c r="C35" s="3"/>
    </row>
    <row r="36" spans="2:3" x14ac:dyDescent="0.35">
      <c r="B36" s="3"/>
      <c r="C36" s="3"/>
    </row>
    <row r="37" spans="2:3" x14ac:dyDescent="0.35">
      <c r="B37" s="3"/>
      <c r="C37" s="3"/>
    </row>
    <row r="38" spans="2:3" x14ac:dyDescent="0.35">
      <c r="B38" s="3"/>
      <c r="C38" s="3"/>
    </row>
    <row r="39" spans="2:3" x14ac:dyDescent="0.35">
      <c r="B39" s="3"/>
      <c r="C39" s="3"/>
    </row>
    <row r="40" spans="2:3" x14ac:dyDescent="0.35">
      <c r="B40" s="3"/>
      <c r="C40" s="3"/>
    </row>
    <row r="41" spans="2:3" x14ac:dyDescent="0.35">
      <c r="B41" s="3"/>
      <c r="C41" s="3"/>
    </row>
    <row r="42" spans="2:3" x14ac:dyDescent="0.35">
      <c r="B42" s="3"/>
      <c r="C42" s="3"/>
    </row>
    <row r="43" spans="2:3" x14ac:dyDescent="0.35">
      <c r="B43" s="3"/>
      <c r="C43" s="3"/>
    </row>
    <row r="44" spans="2:3" x14ac:dyDescent="0.35">
      <c r="B44" s="3"/>
      <c r="C44" s="3"/>
    </row>
    <row r="45" spans="2:3" x14ac:dyDescent="0.35">
      <c r="B45" s="3"/>
      <c r="C45" s="3"/>
    </row>
    <row r="46" spans="2:3" x14ac:dyDescent="0.35">
      <c r="B46" s="3"/>
      <c r="C46" s="3"/>
    </row>
    <row r="47" spans="2:3" x14ac:dyDescent="0.35">
      <c r="B47" s="3"/>
      <c r="C47" s="3"/>
    </row>
    <row r="48" spans="2:3" x14ac:dyDescent="0.35">
      <c r="B48" s="3"/>
      <c r="C48" s="3"/>
    </row>
    <row r="49" spans="2:3" x14ac:dyDescent="0.35">
      <c r="B49" s="3"/>
      <c r="C49" s="3"/>
    </row>
    <row r="50" spans="2:3" x14ac:dyDescent="0.35">
      <c r="B50" s="3"/>
      <c r="C50" s="3"/>
    </row>
    <row r="51" spans="2:3" x14ac:dyDescent="0.35">
      <c r="B51" s="3"/>
      <c r="C51" s="3"/>
    </row>
    <row r="52" spans="2:3" x14ac:dyDescent="0.35">
      <c r="B52" s="3"/>
      <c r="C52" s="3"/>
    </row>
    <row r="53" spans="2:3" x14ac:dyDescent="0.35">
      <c r="B53" s="3"/>
      <c r="C53" s="3"/>
    </row>
    <row r="54" spans="2:3" x14ac:dyDescent="0.35">
      <c r="B54" s="3"/>
      <c r="C54" s="3"/>
    </row>
    <row r="55" spans="2:3" x14ac:dyDescent="0.35">
      <c r="B55" s="3"/>
      <c r="C55" s="3"/>
    </row>
    <row r="56" spans="2:3" x14ac:dyDescent="0.35">
      <c r="B56" s="3"/>
      <c r="C56" s="3"/>
    </row>
    <row r="57" spans="2:3" x14ac:dyDescent="0.35">
      <c r="B57" s="3"/>
      <c r="C57" s="3"/>
    </row>
  </sheetData>
  <sheetProtection algorithmName="SHA-512" hashValue="RhQdZmvBgFe62A/wT+YHqUsq2k1Ypsc+8WfYcVpPOOCwqwua5w9h2LgNSPaRdeSVhS5+RfI0mn2splFtH1J/yw==" saltValue="N5F5kaSiwMZLqk6D8iUaEQ==" spinCount="100000" sheet="1" objects="1" scenarios="1"/>
  <mergeCells count="24">
    <mergeCell ref="F1:N1048576"/>
    <mergeCell ref="B4:C4"/>
    <mergeCell ref="D4:E4"/>
    <mergeCell ref="B10:C10"/>
    <mergeCell ref="B11:C11"/>
    <mergeCell ref="D11:E11"/>
    <mergeCell ref="B12:C12"/>
    <mergeCell ref="B24:C24"/>
    <mergeCell ref="B13:C13"/>
    <mergeCell ref="B14:C14"/>
    <mergeCell ref="B15:C15"/>
    <mergeCell ref="B16:C16"/>
    <mergeCell ref="B17:C17"/>
    <mergeCell ref="B18:C18"/>
    <mergeCell ref="B19:C19"/>
    <mergeCell ref="B20:C20"/>
    <mergeCell ref="B27:C27"/>
    <mergeCell ref="B28:C28"/>
    <mergeCell ref="B29:C29"/>
    <mergeCell ref="B21:C21"/>
    <mergeCell ref="B22:C22"/>
    <mergeCell ref="B23:C23"/>
    <mergeCell ref="B25:C25"/>
    <mergeCell ref="B26:C26"/>
  </mergeCells>
  <pageMargins left="0.7" right="0.7" top="0.78740157499999996" bottom="0.78740157499999996"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47E35-4ECA-4630-AF53-995FDB4210CF}">
  <sheetPr codeName="Tabelle20">
    <tabColor rgb="FF00FF00"/>
    <pageSetUpPr autoPageBreaks="0"/>
  </sheetPr>
  <dimension ref="A1:N57"/>
  <sheetViews>
    <sheetView showGridLines="0" showRowColHeaders="0" zoomScale="85" zoomScaleNormal="85" workbookViewId="0">
      <selection activeCell="G13" sqref="G13"/>
    </sheetView>
  </sheetViews>
  <sheetFormatPr defaultColWidth="10.81640625" defaultRowHeight="14.5" x14ac:dyDescent="0.35"/>
  <cols>
    <col min="1" max="1" width="2.81640625" style="3" customWidth="1"/>
    <col min="2" max="2" width="23.81640625" customWidth="1"/>
    <col min="3" max="3" width="65.81640625" customWidth="1"/>
    <col min="4" max="4" width="18.81640625" style="3" customWidth="1"/>
    <col min="5" max="5" width="65.81640625" style="3" customWidth="1"/>
    <col min="6" max="14" width="10.81640625" style="3"/>
  </cols>
  <sheetData>
    <row r="1" spans="2:5" x14ac:dyDescent="0.35">
      <c r="B1" s="3"/>
      <c r="C1" s="3"/>
    </row>
    <row r="2" spans="2:5" x14ac:dyDescent="0.35">
      <c r="B2" s="3"/>
      <c r="C2" s="3"/>
    </row>
    <row r="3" spans="2:5" ht="15" thickBot="1" x14ac:dyDescent="0.4">
      <c r="B3" s="3"/>
      <c r="C3" s="3"/>
    </row>
    <row r="4" spans="2:5" x14ac:dyDescent="0.35">
      <c r="B4" s="309" t="s">
        <v>501</v>
      </c>
      <c r="C4" s="310"/>
      <c r="D4" s="309" t="s">
        <v>502</v>
      </c>
      <c r="E4" s="310"/>
    </row>
    <row r="5" spans="2:5" x14ac:dyDescent="0.35">
      <c r="B5" s="8"/>
      <c r="C5" s="7"/>
      <c r="E5" s="7"/>
    </row>
    <row r="6" spans="2:5" ht="50.5" customHeight="1" x14ac:dyDescent="0.35">
      <c r="B6" s="9" t="s">
        <v>388</v>
      </c>
      <c r="C6" s="109" t="s">
        <v>503</v>
      </c>
      <c r="E6" s="7"/>
    </row>
    <row r="7" spans="2:5" ht="128.5" customHeight="1" x14ac:dyDescent="0.35">
      <c r="B7" s="10"/>
      <c r="C7" s="110" t="s">
        <v>504</v>
      </c>
      <c r="E7" s="7"/>
    </row>
    <row r="8" spans="2:5" x14ac:dyDescent="0.35">
      <c r="B8" s="10"/>
      <c r="C8" s="22"/>
      <c r="E8" s="7"/>
    </row>
    <row r="9" spans="2:5" ht="51" customHeight="1" x14ac:dyDescent="0.35">
      <c r="B9" s="11" t="s">
        <v>94</v>
      </c>
      <c r="C9" s="71" t="s">
        <v>505</v>
      </c>
      <c r="E9" s="7"/>
    </row>
    <row r="10" spans="2:5" x14ac:dyDescent="0.35">
      <c r="B10" s="307" t="s">
        <v>278</v>
      </c>
      <c r="C10" s="308"/>
      <c r="D10" s="11" t="s">
        <v>279</v>
      </c>
      <c r="E10" s="7"/>
    </row>
    <row r="11" spans="2:5" ht="110.15" customHeight="1" thickBot="1" x14ac:dyDescent="0.4">
      <c r="B11" s="311" t="s">
        <v>506</v>
      </c>
      <c r="C11" s="312"/>
      <c r="D11" s="315" t="s">
        <v>507</v>
      </c>
      <c r="E11" s="316"/>
    </row>
    <row r="12" spans="2:5" x14ac:dyDescent="0.35">
      <c r="B12" s="307" t="s">
        <v>282</v>
      </c>
      <c r="C12" s="308"/>
    </row>
    <row r="13" spans="2:5" ht="51" customHeight="1" x14ac:dyDescent="0.35">
      <c r="B13" s="311" t="s">
        <v>508</v>
      </c>
      <c r="C13" s="312"/>
    </row>
    <row r="14" spans="2:5" x14ac:dyDescent="0.35">
      <c r="B14" s="307" t="s">
        <v>284</v>
      </c>
      <c r="C14" s="308"/>
    </row>
    <row r="15" spans="2:5" ht="63.75" customHeight="1" x14ac:dyDescent="0.35">
      <c r="B15" s="311" t="s">
        <v>509</v>
      </c>
      <c r="C15" s="312"/>
    </row>
    <row r="16" spans="2:5" x14ac:dyDescent="0.35">
      <c r="B16" s="307" t="s">
        <v>286</v>
      </c>
      <c r="C16" s="308"/>
    </row>
    <row r="17" spans="2:3" ht="64.5" customHeight="1" x14ac:dyDescent="0.35">
      <c r="B17" s="311" t="s">
        <v>510</v>
      </c>
      <c r="C17" s="312"/>
    </row>
    <row r="18" spans="2:3" x14ac:dyDescent="0.35">
      <c r="B18" s="307" t="s">
        <v>288</v>
      </c>
      <c r="C18" s="308"/>
    </row>
    <row r="19" spans="2:3" ht="34.5" customHeight="1" x14ac:dyDescent="0.35">
      <c r="B19" s="311" t="s">
        <v>511</v>
      </c>
      <c r="C19" s="312"/>
    </row>
    <row r="20" spans="2:3" x14ac:dyDescent="0.35">
      <c r="B20" s="307" t="s">
        <v>290</v>
      </c>
      <c r="C20" s="308"/>
    </row>
    <row r="21" spans="2:3" ht="85.5" customHeight="1" x14ac:dyDescent="0.35">
      <c r="B21" s="311" t="s">
        <v>512</v>
      </c>
      <c r="C21" s="312"/>
    </row>
    <row r="22" spans="2:3" x14ac:dyDescent="0.35">
      <c r="B22" s="307" t="s">
        <v>292</v>
      </c>
      <c r="C22" s="308"/>
    </row>
    <row r="23" spans="2:3" ht="62.15" customHeight="1" x14ac:dyDescent="0.35">
      <c r="B23" s="311" t="s">
        <v>513</v>
      </c>
      <c r="C23" s="312"/>
    </row>
    <row r="24" spans="2:3" x14ac:dyDescent="0.35">
      <c r="B24" s="313" t="s">
        <v>294</v>
      </c>
      <c r="C24" s="314"/>
    </row>
    <row r="25" spans="2:3" ht="49.5" customHeight="1" x14ac:dyDescent="0.35">
      <c r="B25" s="311" t="s">
        <v>514</v>
      </c>
      <c r="C25" s="312"/>
    </row>
    <row r="26" spans="2:3" x14ac:dyDescent="0.35">
      <c r="B26" s="307" t="s">
        <v>296</v>
      </c>
      <c r="C26" s="308"/>
    </row>
    <row r="27" spans="2:3" ht="34" customHeight="1" x14ac:dyDescent="0.35">
      <c r="B27" s="311" t="s">
        <v>515</v>
      </c>
      <c r="C27" s="312"/>
    </row>
    <row r="28" spans="2:3" x14ac:dyDescent="0.35">
      <c r="B28" s="307" t="s">
        <v>242</v>
      </c>
      <c r="C28" s="308"/>
    </row>
    <row r="29" spans="2:3" ht="126.75" customHeight="1" thickBot="1" x14ac:dyDescent="0.4">
      <c r="B29" s="315" t="s">
        <v>516</v>
      </c>
      <c r="C29" s="316"/>
    </row>
    <row r="30" spans="2:3" x14ac:dyDescent="0.35">
      <c r="B30" s="3"/>
      <c r="C30" s="3"/>
    </row>
    <row r="31" spans="2:3" x14ac:dyDescent="0.35">
      <c r="B31" s="3"/>
      <c r="C31" s="3"/>
    </row>
    <row r="32" spans="2:3" x14ac:dyDescent="0.35">
      <c r="B32" s="3"/>
      <c r="C32" s="3"/>
    </row>
    <row r="33" spans="2:3" x14ac:dyDescent="0.35">
      <c r="B33" s="3"/>
      <c r="C33" s="3"/>
    </row>
    <row r="34" spans="2:3" x14ac:dyDescent="0.35">
      <c r="B34" s="3"/>
      <c r="C34" s="3"/>
    </row>
    <row r="35" spans="2:3" x14ac:dyDescent="0.35">
      <c r="B35" s="3"/>
      <c r="C35" s="3"/>
    </row>
    <row r="36" spans="2:3" x14ac:dyDescent="0.35">
      <c r="B36" s="3"/>
      <c r="C36" s="3"/>
    </row>
    <row r="37" spans="2:3" x14ac:dyDescent="0.35">
      <c r="B37" s="3"/>
      <c r="C37" s="3"/>
    </row>
    <row r="38" spans="2:3" x14ac:dyDescent="0.35">
      <c r="B38" s="3"/>
      <c r="C38" s="3"/>
    </row>
    <row r="39" spans="2:3" x14ac:dyDescent="0.35">
      <c r="B39" s="3"/>
      <c r="C39" s="3"/>
    </row>
    <row r="40" spans="2:3" x14ac:dyDescent="0.35">
      <c r="B40" s="3"/>
      <c r="C40" s="3"/>
    </row>
    <row r="41" spans="2:3" x14ac:dyDescent="0.35">
      <c r="B41" s="3"/>
      <c r="C41" s="3"/>
    </row>
    <row r="42" spans="2:3" x14ac:dyDescent="0.35">
      <c r="B42" s="3"/>
      <c r="C42" s="3"/>
    </row>
    <row r="43" spans="2:3" x14ac:dyDescent="0.35">
      <c r="B43" s="3"/>
      <c r="C43" s="3"/>
    </row>
    <row r="44" spans="2:3" x14ac:dyDescent="0.35">
      <c r="B44" s="3"/>
      <c r="C44" s="3"/>
    </row>
    <row r="45" spans="2:3" x14ac:dyDescent="0.35">
      <c r="B45" s="3"/>
      <c r="C45" s="3"/>
    </row>
    <row r="46" spans="2:3" x14ac:dyDescent="0.35">
      <c r="B46" s="3"/>
      <c r="C46" s="3"/>
    </row>
    <row r="47" spans="2:3" x14ac:dyDescent="0.35">
      <c r="B47" s="3"/>
      <c r="C47" s="3"/>
    </row>
    <row r="48" spans="2:3" x14ac:dyDescent="0.35">
      <c r="B48" s="3"/>
      <c r="C48" s="3"/>
    </row>
    <row r="49" spans="2:3" x14ac:dyDescent="0.35">
      <c r="B49" s="3"/>
      <c r="C49" s="3"/>
    </row>
    <row r="50" spans="2:3" x14ac:dyDescent="0.35">
      <c r="B50" s="3"/>
      <c r="C50" s="3"/>
    </row>
    <row r="51" spans="2:3" x14ac:dyDescent="0.35">
      <c r="B51" s="3"/>
      <c r="C51" s="3"/>
    </row>
    <row r="52" spans="2:3" x14ac:dyDescent="0.35">
      <c r="B52" s="3"/>
      <c r="C52" s="3"/>
    </row>
    <row r="53" spans="2:3" x14ac:dyDescent="0.35">
      <c r="B53" s="3"/>
      <c r="C53" s="3"/>
    </row>
    <row r="54" spans="2:3" x14ac:dyDescent="0.35">
      <c r="B54" s="3"/>
      <c r="C54" s="3"/>
    </row>
    <row r="55" spans="2:3" x14ac:dyDescent="0.35">
      <c r="B55" s="3"/>
      <c r="C55" s="3"/>
    </row>
    <row r="56" spans="2:3" x14ac:dyDescent="0.35">
      <c r="B56" s="3"/>
      <c r="C56" s="3"/>
    </row>
    <row r="57" spans="2:3" x14ac:dyDescent="0.35">
      <c r="B57" s="3"/>
      <c r="C57" s="3"/>
    </row>
  </sheetData>
  <sheetProtection algorithmName="SHA-512" hashValue="GjQ/wTcBmCf00xs2dM2kJwFagUCA7xS+iPQO0bx0EEH7KHHmKP+odhptZe+om+tXnr0jqS1X92suRvbeSP3ZDQ==" saltValue="JfmnjUM2cfYDJsKQAht4MA==" spinCount="100000" sheet="1" objects="1" scenarios="1"/>
  <mergeCells count="23">
    <mergeCell ref="B25:C25"/>
    <mergeCell ref="B26:C26"/>
    <mergeCell ref="B27:C27"/>
    <mergeCell ref="B28:C28"/>
    <mergeCell ref="B29:C29"/>
    <mergeCell ref="B24:C24"/>
    <mergeCell ref="B13:C13"/>
    <mergeCell ref="B14:C14"/>
    <mergeCell ref="B15:C15"/>
    <mergeCell ref="B16:C16"/>
    <mergeCell ref="B17:C17"/>
    <mergeCell ref="B18:C18"/>
    <mergeCell ref="B19:C19"/>
    <mergeCell ref="B20:C20"/>
    <mergeCell ref="B21:C21"/>
    <mergeCell ref="B22:C22"/>
    <mergeCell ref="B23:C23"/>
    <mergeCell ref="B12:C12"/>
    <mergeCell ref="B4:C4"/>
    <mergeCell ref="D4:E4"/>
    <mergeCell ref="B10:C10"/>
    <mergeCell ref="B11:C11"/>
    <mergeCell ref="D11:E11"/>
  </mergeCells>
  <pageMargins left="0.7" right="0.7" top="0.78740157499999996" bottom="0.78740157499999996"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EFCFA-0D35-46F8-BCB7-994748A011EA}">
  <sheetPr codeName="Tabelle2">
    <tabColor theme="4" tint="0.39997558519241921"/>
    <pageSetUpPr autoPageBreaks="0" fitToPage="1"/>
  </sheetPr>
  <dimension ref="A1:BK204"/>
  <sheetViews>
    <sheetView showGridLines="0" showRowColHeaders="0" showWhiteSpace="0" zoomScale="85" zoomScaleNormal="85" zoomScaleSheetLayoutView="100" workbookViewId="0">
      <selection activeCell="D8" sqref="D8"/>
    </sheetView>
  </sheetViews>
  <sheetFormatPr defaultColWidth="9.1796875" defaultRowHeight="14.5" x14ac:dyDescent="0.35"/>
  <cols>
    <col min="1" max="1" width="1.81640625" customWidth="1"/>
    <col min="2" max="2" width="1.453125" customWidth="1"/>
    <col min="3" max="3" width="37.453125" customWidth="1"/>
    <col min="4" max="4" width="12.1796875" customWidth="1"/>
    <col min="5" max="5" width="1.453125" customWidth="1"/>
    <col min="6" max="6" width="23.1796875" customWidth="1"/>
    <col min="7" max="7" width="26" customWidth="1"/>
    <col min="8" max="8" width="1.453125" customWidth="1"/>
    <col min="9" max="9" width="4.81640625" customWidth="1"/>
    <col min="10" max="10" width="1.453125" customWidth="1"/>
    <col min="11" max="11" width="47" customWidth="1"/>
    <col min="12" max="12" width="1.453125" customWidth="1"/>
    <col min="13" max="13" width="2.453125" customWidth="1"/>
    <col min="14" max="14" width="1.453125" customWidth="1"/>
    <col min="15" max="15" width="9.1796875" hidden="1" customWidth="1"/>
    <col min="16" max="16" width="8.81640625" hidden="1" customWidth="1"/>
    <col min="17" max="18" width="9.1796875" style="54" customWidth="1"/>
    <col min="19" max="63" width="9.1796875" style="54"/>
  </cols>
  <sheetData>
    <row r="1" spans="1:63" ht="7" customHeight="1" x14ac:dyDescent="0.35">
      <c r="A1" s="3"/>
      <c r="B1" s="3"/>
      <c r="C1" s="3"/>
      <c r="D1" s="3"/>
      <c r="E1" s="3"/>
      <c r="F1" s="3"/>
      <c r="G1" s="3"/>
      <c r="H1" s="3"/>
      <c r="I1" s="3"/>
      <c r="J1" s="3"/>
      <c r="K1" s="3"/>
      <c r="L1" s="3"/>
      <c r="M1" s="3"/>
    </row>
    <row r="2" spans="1:63" ht="6.75" customHeight="1" x14ac:dyDescent="0.35">
      <c r="A2" s="3"/>
      <c r="B2" s="14"/>
      <c r="C2" s="15"/>
      <c r="D2" s="15"/>
      <c r="E2" s="15"/>
      <c r="F2" s="15"/>
      <c r="G2" s="15"/>
      <c r="H2" s="16"/>
      <c r="I2" s="15"/>
      <c r="J2" s="15"/>
      <c r="K2" s="15"/>
      <c r="L2" s="15"/>
      <c r="M2" s="16"/>
      <c r="N2" s="3"/>
    </row>
    <row r="3" spans="1:63" ht="19.5" x14ac:dyDescent="0.35">
      <c r="A3" s="3"/>
      <c r="B3" s="17"/>
      <c r="C3" s="186" t="s">
        <v>2</v>
      </c>
      <c r="D3" s="186"/>
      <c r="E3" s="186"/>
      <c r="F3" s="186"/>
      <c r="G3" s="186"/>
      <c r="H3" s="18"/>
      <c r="I3" s="3"/>
      <c r="J3" s="3"/>
      <c r="K3" s="3"/>
      <c r="L3" s="3"/>
      <c r="M3" s="18"/>
      <c r="N3" s="3"/>
      <c r="P3" t="s">
        <v>3</v>
      </c>
    </row>
    <row r="4" spans="1:63" s="13" customFormat="1" ht="75.75" customHeight="1" x14ac:dyDescent="0.35">
      <c r="A4" s="3"/>
      <c r="B4" s="35"/>
      <c r="C4" s="185" t="s">
        <v>4</v>
      </c>
      <c r="D4" s="185"/>
      <c r="E4" s="185"/>
      <c r="F4" s="185"/>
      <c r="G4" s="185"/>
      <c r="H4" s="18"/>
      <c r="I4" s="36"/>
      <c r="J4" s="36"/>
      <c r="K4" s="36"/>
      <c r="L4" s="36"/>
      <c r="M4" s="18"/>
      <c r="N4" s="36"/>
      <c r="P4" s="13" t="s">
        <v>5</v>
      </c>
      <c r="Q4" s="114"/>
      <c r="R4" s="114"/>
      <c r="S4" s="114"/>
      <c r="T4" s="114"/>
      <c r="U4" s="114"/>
      <c r="V4" s="114"/>
      <c r="W4" s="114"/>
      <c r="X4" s="114"/>
      <c r="Y4" s="114"/>
      <c r="Z4" s="114"/>
      <c r="AA4" s="114"/>
      <c r="AB4" s="114"/>
      <c r="AC4" s="114"/>
      <c r="AD4" s="114"/>
      <c r="AE4" s="114"/>
      <c r="AF4" s="114"/>
      <c r="AG4" s="114"/>
      <c r="AH4" s="114"/>
      <c r="AI4" s="114"/>
      <c r="AJ4" s="114"/>
      <c r="AK4" s="114"/>
      <c r="AL4" s="114"/>
      <c r="AM4" s="114"/>
      <c r="AN4" s="114"/>
      <c r="AO4" s="114"/>
      <c r="AP4" s="114"/>
      <c r="AQ4" s="114"/>
      <c r="AR4" s="114"/>
      <c r="AS4" s="114"/>
      <c r="AT4" s="114"/>
      <c r="AU4" s="114"/>
      <c r="AV4" s="114"/>
      <c r="AW4" s="114"/>
      <c r="AX4" s="114"/>
      <c r="AY4" s="114"/>
      <c r="AZ4" s="114"/>
      <c r="BA4" s="114"/>
      <c r="BB4" s="114"/>
      <c r="BC4" s="114"/>
      <c r="BD4" s="114"/>
      <c r="BE4" s="114"/>
      <c r="BF4" s="114"/>
      <c r="BG4" s="114"/>
      <c r="BH4" s="114"/>
      <c r="BI4" s="114"/>
      <c r="BJ4" s="114"/>
      <c r="BK4" s="114"/>
    </row>
    <row r="5" spans="1:63" s="13" customFormat="1" ht="7.5" customHeight="1" x14ac:dyDescent="0.35">
      <c r="A5" s="3"/>
      <c r="B5" s="35"/>
      <c r="C5" s="67"/>
      <c r="D5" s="67"/>
      <c r="E5" s="67"/>
      <c r="F5" s="67"/>
      <c r="G5" s="67"/>
      <c r="H5" s="18"/>
      <c r="I5" s="36"/>
      <c r="J5" s="188"/>
      <c r="K5" s="85"/>
      <c r="L5" s="187"/>
      <c r="M5" s="18"/>
      <c r="N5" s="36"/>
      <c r="P5" s="124" t="s">
        <v>6</v>
      </c>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row>
    <row r="6" spans="1:63" ht="18" customHeight="1" x14ac:dyDescent="0.35">
      <c r="A6" s="3"/>
      <c r="B6" s="17"/>
      <c r="C6" s="36" t="s">
        <v>7</v>
      </c>
      <c r="D6" s="151">
        <v>3000</v>
      </c>
      <c r="E6" s="36"/>
      <c r="F6" s="36" t="s">
        <v>8</v>
      </c>
      <c r="G6" s="177" t="str">
        <f>IF(D6=0,$P$4,$P$5)</f>
        <v xml:space="preserve">  </v>
      </c>
      <c r="H6" s="18"/>
      <c r="I6" s="3"/>
      <c r="J6" s="189">
        <v>0.81</v>
      </c>
      <c r="K6" s="194" t="str">
        <f>_xlfn.IFS(AND($D$8&gt;=0.8,$D$8&lt;=1),$P$7,AND($D$8&lt;=0.4,$D$8&gt;0),$P$8,AND($D$8&gt;0.4,$D$8&lt;0.8),$P$9,$D$8&gt;1,$P$15,$D$8=0,P4)</f>
        <v>The collection rate on your island is already notably high. The vast majority of plastic waste is prevented from being dumped or littered and most plastic waste can be accessed for further treatment. Beyond selective measures to optimise collection, focus should be on implementing adequate treatment solutions and technologies to enable the maximum value extraction from plastic waste.</v>
      </c>
      <c r="L6" s="187"/>
      <c r="M6" s="45"/>
      <c r="N6" s="36"/>
      <c r="O6" s="13"/>
      <c r="P6" s="13"/>
      <c r="Q6" s="114"/>
      <c r="U6" s="114"/>
    </row>
    <row r="7" spans="1:63" ht="18" customHeight="1" x14ac:dyDescent="0.35">
      <c r="A7" s="3"/>
      <c r="B7" s="17"/>
      <c r="C7" s="36" t="s">
        <v>9</v>
      </c>
      <c r="D7" s="155">
        <v>0.87</v>
      </c>
      <c r="E7" s="36"/>
      <c r="F7" s="36" t="s">
        <v>10</v>
      </c>
      <c r="G7" s="177" t="str">
        <f t="shared" ref="G7:G9" si="0">IF(D7=0,$P$4,$P$5)</f>
        <v xml:space="preserve">  </v>
      </c>
      <c r="H7" s="26"/>
      <c r="I7" s="3"/>
      <c r="J7" s="189">
        <v>0.81</v>
      </c>
      <c r="K7" s="194"/>
      <c r="L7" s="187"/>
      <c r="M7" s="45"/>
      <c r="N7" s="36"/>
      <c r="O7" s="13"/>
      <c r="P7" s="13" t="s">
        <v>11</v>
      </c>
      <c r="Q7" s="114"/>
      <c r="S7" s="114"/>
      <c r="T7" s="114"/>
      <c r="U7" s="114"/>
    </row>
    <row r="8" spans="1:63" ht="18" customHeight="1" x14ac:dyDescent="0.35">
      <c r="A8" s="3"/>
      <c r="B8" s="17"/>
      <c r="C8" s="36" t="s">
        <v>12</v>
      </c>
      <c r="D8" s="140">
        <v>0.9</v>
      </c>
      <c r="E8" s="36"/>
      <c r="F8" s="72" t="s">
        <v>13</v>
      </c>
      <c r="G8" s="177" t="str">
        <f t="shared" si="0"/>
        <v xml:space="preserve">  </v>
      </c>
      <c r="H8" s="26"/>
      <c r="I8" s="3"/>
      <c r="J8" s="189">
        <v>0.81</v>
      </c>
      <c r="K8" s="194"/>
      <c r="L8" s="187"/>
      <c r="M8" s="45"/>
      <c r="N8" s="36"/>
      <c r="O8" s="13"/>
      <c r="P8" s="13" t="s">
        <v>14</v>
      </c>
      <c r="Q8" s="114"/>
      <c r="S8" s="114"/>
      <c r="T8" s="114"/>
      <c r="U8" s="114"/>
    </row>
    <row r="9" spans="1:63" ht="18" customHeight="1" x14ac:dyDescent="0.35">
      <c r="A9" s="3"/>
      <c r="B9" s="17"/>
      <c r="C9" s="36" t="s">
        <v>15</v>
      </c>
      <c r="D9" s="73">
        <v>0.12</v>
      </c>
      <c r="E9" s="36"/>
      <c r="F9" s="72" t="s">
        <v>13</v>
      </c>
      <c r="G9" s="177" t="str">
        <f t="shared" si="0"/>
        <v xml:space="preserve">  </v>
      </c>
      <c r="H9" s="26"/>
      <c r="I9" s="3"/>
      <c r="J9" s="189">
        <v>0.81</v>
      </c>
      <c r="K9" s="194"/>
      <c r="L9" s="187"/>
      <c r="M9" s="45"/>
      <c r="N9" s="36"/>
      <c r="O9" s="13"/>
      <c r="P9" s="13" t="s">
        <v>16</v>
      </c>
      <c r="Q9" s="114"/>
      <c r="S9" s="114"/>
      <c r="T9" s="114"/>
      <c r="U9" s="114"/>
    </row>
    <row r="10" spans="1:63" ht="22" customHeight="1" x14ac:dyDescent="0.35">
      <c r="A10" s="3"/>
      <c r="B10" s="17"/>
      <c r="C10" s="36"/>
      <c r="D10" s="72"/>
      <c r="E10" s="36"/>
      <c r="F10" s="177"/>
      <c r="G10" s="25"/>
      <c r="H10" s="26"/>
      <c r="I10" s="3"/>
      <c r="J10" s="189"/>
      <c r="K10" s="194"/>
      <c r="L10" s="187"/>
      <c r="M10" s="45"/>
      <c r="N10" s="36"/>
      <c r="O10" s="13"/>
      <c r="P10" s="13"/>
      <c r="Q10" s="114"/>
      <c r="S10" s="114"/>
      <c r="T10" s="114"/>
      <c r="U10" s="114"/>
    </row>
    <row r="11" spans="1:63" ht="15" customHeight="1" x14ac:dyDescent="0.35">
      <c r="A11" s="3"/>
      <c r="B11" s="17"/>
      <c r="C11" s="190" t="s">
        <v>17</v>
      </c>
      <c r="D11" s="152">
        <f>$D$6*$D$7+0.001</f>
        <v>2610.0010000000002</v>
      </c>
      <c r="E11" s="27"/>
      <c r="F11" s="3" t="s">
        <v>18</v>
      </c>
      <c r="G11" s="3"/>
      <c r="H11" s="18"/>
      <c r="I11" s="3"/>
      <c r="J11" s="189"/>
      <c r="K11" s="194"/>
      <c r="L11" s="187"/>
      <c r="M11" s="45"/>
      <c r="N11" s="36"/>
      <c r="O11" s="13"/>
      <c r="P11" s="124" t="s">
        <v>19</v>
      </c>
      <c r="Q11" s="114"/>
      <c r="R11" s="114"/>
      <c r="S11" s="114"/>
      <c r="T11" s="114"/>
      <c r="U11" s="114"/>
    </row>
    <row r="12" spans="1:63" ht="15" customHeight="1" x14ac:dyDescent="0.35">
      <c r="A12" s="3"/>
      <c r="B12" s="17"/>
      <c r="C12" s="190"/>
      <c r="D12" s="152">
        <f>D11*$D$9</f>
        <v>313.20012000000003</v>
      </c>
      <c r="E12" s="28"/>
      <c r="F12" s="3" t="s">
        <v>20</v>
      </c>
      <c r="G12" s="3"/>
      <c r="H12" s="18"/>
      <c r="I12" s="3"/>
      <c r="J12" s="189"/>
      <c r="K12" s="194"/>
      <c r="L12" s="187"/>
      <c r="M12" s="45"/>
      <c r="N12" s="36"/>
      <c r="O12" s="13"/>
      <c r="P12" s="13" t="s">
        <v>21</v>
      </c>
      <c r="Q12" s="114"/>
      <c r="R12" s="114"/>
      <c r="S12" s="114"/>
      <c r="T12" s="114"/>
      <c r="U12" s="114"/>
    </row>
    <row r="13" spans="1:63" ht="15" customHeight="1" x14ac:dyDescent="0.35">
      <c r="A13" s="3"/>
      <c r="B13" s="17"/>
      <c r="C13" s="193" t="s">
        <v>22</v>
      </c>
      <c r="D13" s="153">
        <f>$D$11*D8</f>
        <v>2349.0009000000005</v>
      </c>
      <c r="E13" s="125"/>
      <c r="F13" s="36" t="s">
        <v>18</v>
      </c>
      <c r="G13" s="3"/>
      <c r="H13" s="18"/>
      <c r="I13" s="3"/>
      <c r="J13" s="189"/>
      <c r="K13" s="194"/>
      <c r="L13" s="187"/>
      <c r="M13" s="45"/>
      <c r="N13" s="36"/>
      <c r="O13" s="13"/>
      <c r="P13" s="13" t="s">
        <v>23</v>
      </c>
      <c r="Q13" s="114"/>
      <c r="R13" s="114"/>
      <c r="S13" s="114"/>
      <c r="T13" s="114"/>
      <c r="U13" s="114"/>
    </row>
    <row r="14" spans="1:63" ht="15" customHeight="1" x14ac:dyDescent="0.35">
      <c r="A14" s="3"/>
      <c r="B14" s="17"/>
      <c r="C14" s="193"/>
      <c r="D14" s="153">
        <f>D13*$D$9</f>
        <v>281.88010800000006</v>
      </c>
      <c r="E14" s="126"/>
      <c r="F14" s="36" t="s">
        <v>20</v>
      </c>
      <c r="G14" s="3"/>
      <c r="H14" s="18"/>
      <c r="I14" s="3"/>
      <c r="J14" s="189"/>
      <c r="K14" s="194"/>
      <c r="L14" s="187"/>
      <c r="M14" s="45"/>
      <c r="N14" s="36"/>
      <c r="O14" s="13"/>
      <c r="P14" s="13"/>
      <c r="Q14" s="114"/>
      <c r="R14" s="114"/>
      <c r="S14" s="114"/>
      <c r="T14" s="114"/>
      <c r="U14" s="114"/>
    </row>
    <row r="15" spans="1:63" ht="6.65" customHeight="1" x14ac:dyDescent="0.35">
      <c r="A15" s="3"/>
      <c r="B15" s="17"/>
      <c r="C15" s="41"/>
      <c r="D15" s="41"/>
      <c r="E15" s="41"/>
      <c r="F15" s="42"/>
      <c r="G15" s="41"/>
      <c r="H15" s="18"/>
      <c r="I15" s="3"/>
      <c r="J15" s="189">
        <v>0.81</v>
      </c>
      <c r="K15" s="86"/>
      <c r="L15" s="187"/>
      <c r="M15" s="45"/>
      <c r="N15" s="36"/>
      <c r="O15" s="13"/>
      <c r="P15" s="13" t="s">
        <v>24</v>
      </c>
      <c r="Q15" s="114"/>
      <c r="S15" s="114"/>
      <c r="T15" s="114"/>
      <c r="U15" s="114"/>
    </row>
    <row r="16" spans="1:63" ht="7" customHeight="1" x14ac:dyDescent="0.35">
      <c r="A16" s="3"/>
      <c r="B16" s="17"/>
      <c r="C16" s="3"/>
      <c r="D16" s="3"/>
      <c r="E16" s="3"/>
      <c r="F16" s="24"/>
      <c r="G16" s="3"/>
      <c r="H16" s="18"/>
      <c r="I16" s="3"/>
      <c r="J16" s="36"/>
      <c r="K16" s="44"/>
      <c r="L16" s="36"/>
      <c r="M16" s="45"/>
      <c r="N16" s="36"/>
      <c r="O16" s="13"/>
      <c r="P16" s="13"/>
      <c r="Q16" s="114"/>
      <c r="S16" s="114"/>
      <c r="T16" s="114"/>
      <c r="U16" s="114"/>
    </row>
    <row r="17" spans="1:21" ht="7" customHeight="1" x14ac:dyDescent="0.35">
      <c r="A17" s="3"/>
      <c r="B17" s="17"/>
      <c r="C17" s="3"/>
      <c r="D17" s="3"/>
      <c r="E17" s="3"/>
      <c r="F17" s="24"/>
      <c r="G17" s="3"/>
      <c r="H17" s="18"/>
      <c r="I17" s="3"/>
      <c r="J17" s="191"/>
      <c r="K17" s="44"/>
      <c r="L17" s="191"/>
      <c r="M17" s="45"/>
      <c r="N17" s="36"/>
      <c r="O17" s="13"/>
      <c r="P17" s="13"/>
      <c r="Q17" s="114"/>
      <c r="S17" s="114"/>
      <c r="T17" s="114"/>
      <c r="U17" s="114"/>
    </row>
    <row r="18" spans="1:21" ht="29.25" customHeight="1" x14ac:dyDescent="0.35">
      <c r="A18" s="3"/>
      <c r="B18" s="17"/>
      <c r="C18" s="34" t="s">
        <v>25</v>
      </c>
      <c r="D18" s="55">
        <v>0.9</v>
      </c>
      <c r="E18" s="3"/>
      <c r="F18" s="24" t="s">
        <v>26</v>
      </c>
      <c r="G18" s="3"/>
      <c r="H18" s="18"/>
      <c r="I18" s="3"/>
      <c r="J18" s="191"/>
      <c r="K18" s="192" t="str">
        <f>_xlfn.IFS(AND(D20/D11&gt;=1.25,D20/D11&lt;=1.5),P11,AND(D20/D11&lt;1.25,D11&gt;0.001),P12,D20/D11&gt;=1.5,P13,D11=0.001,P4)</f>
        <v>Waste generation from incoming tourists is a significant burden for your island. The waste management system needs to be designed to seasonally take up these increased volumes. Instruments that levy waste management contributions from tourism should be discussed.</v>
      </c>
      <c r="L18" s="191"/>
      <c r="M18" s="45"/>
      <c r="N18" s="36"/>
      <c r="O18" s="13"/>
      <c r="P18" s="13"/>
      <c r="Q18" s="114"/>
      <c r="S18" s="114"/>
      <c r="T18" s="114"/>
      <c r="U18" s="114"/>
    </row>
    <row r="19" spans="1:21" ht="7" customHeight="1" x14ac:dyDescent="0.35">
      <c r="A19" s="3"/>
      <c r="B19" s="17"/>
      <c r="C19" s="3"/>
      <c r="D19" s="3"/>
      <c r="E19" s="3"/>
      <c r="F19" s="24"/>
      <c r="G19" s="3"/>
      <c r="H19" s="18"/>
      <c r="I19" s="3"/>
      <c r="J19" s="191"/>
      <c r="K19" s="192"/>
      <c r="L19" s="191"/>
      <c r="M19" s="45"/>
      <c r="N19" s="36"/>
      <c r="O19" s="13"/>
      <c r="P19" s="13"/>
      <c r="Q19" s="114"/>
      <c r="R19" s="114"/>
      <c r="S19" s="114"/>
      <c r="T19" s="114"/>
      <c r="U19" s="114"/>
    </row>
    <row r="20" spans="1:21" ht="29.5" customHeight="1" x14ac:dyDescent="0.35">
      <c r="A20" s="3"/>
      <c r="B20" s="17"/>
      <c r="C20" s="179" t="s">
        <v>27</v>
      </c>
      <c r="D20" s="154">
        <f>D11*(1+D18)</f>
        <v>4959.0019000000002</v>
      </c>
      <c r="E20" s="138"/>
      <c r="F20" s="36" t="s">
        <v>18</v>
      </c>
      <c r="G20" s="3"/>
      <c r="H20" s="18"/>
      <c r="I20" s="3"/>
      <c r="J20" s="191"/>
      <c r="K20" s="192"/>
      <c r="L20" s="191"/>
      <c r="M20" s="45"/>
      <c r="N20" s="36"/>
      <c r="O20" s="13"/>
      <c r="P20" s="13"/>
      <c r="Q20" s="114"/>
      <c r="R20" s="114"/>
      <c r="S20" s="114"/>
      <c r="T20" s="114"/>
      <c r="U20" s="114"/>
    </row>
    <row r="21" spans="1:21" ht="15" customHeight="1" x14ac:dyDescent="0.35">
      <c r="A21" s="24"/>
      <c r="B21" s="17"/>
      <c r="C21" s="179" t="s">
        <v>28</v>
      </c>
      <c r="D21" s="153">
        <f>(D20*D9)</f>
        <v>595.08022800000003</v>
      </c>
      <c r="E21" s="126"/>
      <c r="F21" s="36" t="s">
        <v>20</v>
      </c>
      <c r="G21" s="3"/>
      <c r="H21" s="18"/>
      <c r="I21" s="3"/>
      <c r="J21" s="191"/>
      <c r="K21" s="192"/>
      <c r="L21" s="191"/>
      <c r="M21" s="45"/>
      <c r="N21" s="36"/>
      <c r="O21" s="13"/>
      <c r="P21" s="13"/>
      <c r="Q21" s="114"/>
      <c r="R21" s="114"/>
      <c r="S21" s="114"/>
      <c r="T21" s="114"/>
      <c r="U21" s="114"/>
    </row>
    <row r="22" spans="1:21" ht="6.75" customHeight="1" x14ac:dyDescent="0.35">
      <c r="A22" s="3"/>
      <c r="B22" s="17"/>
      <c r="C22" s="36"/>
      <c r="D22" s="72"/>
      <c r="E22" s="36"/>
      <c r="F22" s="72"/>
      <c r="G22" s="25"/>
      <c r="H22" s="26"/>
      <c r="I22" s="3"/>
      <c r="J22" s="191"/>
      <c r="K22" s="192"/>
      <c r="L22" s="191"/>
      <c r="M22" s="45"/>
      <c r="N22" s="36"/>
      <c r="O22" s="13"/>
      <c r="P22" s="13"/>
      <c r="Q22" s="114"/>
      <c r="S22" s="114"/>
      <c r="T22" s="114"/>
      <c r="U22" s="114"/>
    </row>
    <row r="23" spans="1:21" ht="6.65" customHeight="1" x14ac:dyDescent="0.35">
      <c r="A23" s="3"/>
      <c r="B23" s="17"/>
      <c r="C23" s="3"/>
      <c r="D23" s="3"/>
      <c r="E23" s="3"/>
      <c r="F23" s="24"/>
      <c r="G23" s="3"/>
      <c r="H23" s="18"/>
      <c r="I23" s="3"/>
      <c r="J23" s="191"/>
      <c r="K23" s="192"/>
      <c r="L23" s="191"/>
      <c r="M23" s="45"/>
      <c r="N23" s="36"/>
      <c r="O23" s="13"/>
      <c r="P23" s="13"/>
      <c r="Q23" s="114"/>
      <c r="R23" s="114"/>
      <c r="S23" s="114"/>
      <c r="T23" s="114"/>
      <c r="U23" s="114"/>
    </row>
    <row r="24" spans="1:21" ht="9.75" customHeight="1" x14ac:dyDescent="0.35">
      <c r="A24" s="3"/>
      <c r="B24" s="17"/>
      <c r="C24" s="3"/>
      <c r="D24" s="3"/>
      <c r="E24" s="3"/>
      <c r="F24" s="24"/>
      <c r="G24" s="3"/>
      <c r="H24" s="18"/>
      <c r="I24" s="3"/>
      <c r="J24" s="191"/>
      <c r="K24" s="192"/>
      <c r="L24" s="191"/>
      <c r="M24" s="45"/>
      <c r="N24" s="36"/>
      <c r="O24" s="13"/>
      <c r="P24" s="13"/>
      <c r="Q24" s="114"/>
      <c r="R24" s="114"/>
      <c r="S24" s="114"/>
      <c r="T24" s="114"/>
      <c r="U24" s="114"/>
    </row>
    <row r="25" spans="1:21" ht="7.5" customHeight="1" x14ac:dyDescent="0.35">
      <c r="A25" s="3"/>
      <c r="B25" s="17"/>
      <c r="C25" s="3"/>
      <c r="D25" s="3"/>
      <c r="E25" s="3"/>
      <c r="F25" s="24"/>
      <c r="G25" s="3"/>
      <c r="H25" s="18"/>
      <c r="I25" s="3"/>
      <c r="J25" s="191"/>
      <c r="K25" s="44"/>
      <c r="L25" s="191"/>
      <c r="M25" s="45"/>
      <c r="N25" s="36"/>
      <c r="O25" s="13"/>
      <c r="P25" s="13"/>
      <c r="Q25" s="114"/>
      <c r="R25" s="114"/>
      <c r="S25" s="114"/>
      <c r="T25" s="114"/>
      <c r="U25" s="114"/>
    </row>
    <row r="26" spans="1:21" ht="54.75" customHeight="1" x14ac:dyDescent="0.35">
      <c r="A26" s="3"/>
      <c r="B26" s="17"/>
      <c r="C26" s="185" t="s">
        <v>29</v>
      </c>
      <c r="D26" s="185"/>
      <c r="E26" s="185"/>
      <c r="F26" s="185"/>
      <c r="G26" s="137"/>
      <c r="H26" s="18"/>
      <c r="I26" s="3"/>
      <c r="J26" s="36"/>
      <c r="K26" s="44"/>
      <c r="L26" s="36"/>
      <c r="M26" s="45"/>
      <c r="N26" s="36"/>
      <c r="O26" s="13"/>
      <c r="P26" s="13"/>
      <c r="Q26" s="114"/>
      <c r="R26" s="114"/>
      <c r="S26" s="114"/>
      <c r="T26" s="114"/>
      <c r="U26" s="114"/>
    </row>
    <row r="27" spans="1:21" ht="17.5" customHeight="1" x14ac:dyDescent="0.35">
      <c r="A27" s="3"/>
      <c r="B27" s="17"/>
      <c r="C27" s="3"/>
      <c r="D27" s="3"/>
      <c r="E27" s="3"/>
      <c r="F27" s="3"/>
      <c r="G27" s="3"/>
      <c r="H27" s="18"/>
      <c r="I27" s="3"/>
      <c r="J27" s="36"/>
      <c r="K27" s="44"/>
      <c r="L27" s="36"/>
      <c r="M27" s="45"/>
      <c r="N27" s="36"/>
      <c r="O27" s="13"/>
      <c r="P27" s="13"/>
      <c r="Q27" s="114"/>
      <c r="R27" s="114"/>
      <c r="S27" s="114"/>
      <c r="T27" s="114"/>
      <c r="U27" s="114"/>
    </row>
    <row r="28" spans="1:21" ht="54.75" customHeight="1" x14ac:dyDescent="0.35">
      <c r="A28" s="3"/>
      <c r="B28" s="17"/>
      <c r="C28" s="185" t="s">
        <v>30</v>
      </c>
      <c r="D28" s="185"/>
      <c r="E28" s="185"/>
      <c r="F28" s="185"/>
      <c r="G28" s="137"/>
      <c r="H28" s="18"/>
      <c r="I28" s="3"/>
      <c r="J28" s="36"/>
      <c r="K28" s="36"/>
      <c r="L28" s="36"/>
      <c r="M28" s="45"/>
      <c r="N28" s="36"/>
      <c r="O28" s="13"/>
      <c r="P28" s="13"/>
      <c r="Q28" s="114"/>
      <c r="R28" s="114"/>
      <c r="S28" s="114"/>
      <c r="T28" s="114"/>
      <c r="U28" s="114"/>
    </row>
    <row r="29" spans="1:21" ht="13.5" customHeight="1" x14ac:dyDescent="0.35">
      <c r="A29" s="3"/>
      <c r="B29" s="17"/>
      <c r="C29" s="74"/>
      <c r="D29" s="74"/>
      <c r="E29" s="74"/>
      <c r="F29" s="74"/>
      <c r="G29" s="74"/>
      <c r="H29" s="18"/>
      <c r="I29" s="3"/>
      <c r="J29" s="36"/>
      <c r="K29" s="36"/>
      <c r="L29" s="36"/>
      <c r="M29" s="45"/>
      <c r="N29" s="36"/>
      <c r="O29" s="13"/>
      <c r="P29" s="13"/>
      <c r="Q29" s="114"/>
      <c r="R29" s="114"/>
      <c r="S29" s="114"/>
      <c r="T29" s="114"/>
      <c r="U29" s="114"/>
    </row>
    <row r="30" spans="1:21" ht="54.75" customHeight="1" x14ac:dyDescent="0.35">
      <c r="A30" s="3"/>
      <c r="B30" s="17"/>
      <c r="C30" s="185" t="s">
        <v>31</v>
      </c>
      <c r="D30" s="185"/>
      <c r="E30" s="185"/>
      <c r="F30" s="185"/>
      <c r="G30" s="84"/>
      <c r="H30" s="18"/>
      <c r="I30" s="3"/>
      <c r="J30" s="3"/>
      <c r="K30" s="36"/>
      <c r="L30" s="3"/>
      <c r="M30" s="45"/>
      <c r="N30" s="36"/>
      <c r="O30" s="13"/>
      <c r="P30" s="13"/>
      <c r="Q30" s="114"/>
      <c r="R30" s="114"/>
      <c r="S30" s="114"/>
      <c r="T30" s="114"/>
      <c r="U30" s="114"/>
    </row>
    <row r="31" spans="1:21" ht="7" customHeight="1" x14ac:dyDescent="0.35">
      <c r="A31" s="3"/>
      <c r="B31" s="19"/>
      <c r="C31" s="20"/>
      <c r="D31" s="20"/>
      <c r="E31" s="20"/>
      <c r="F31" s="20"/>
      <c r="G31" s="20"/>
      <c r="H31" s="21"/>
      <c r="I31" s="20"/>
      <c r="J31" s="20"/>
      <c r="K31" s="20"/>
      <c r="L31" s="20"/>
      <c r="M31" s="21"/>
      <c r="N31" s="3"/>
      <c r="O31" s="36"/>
      <c r="P31" s="36"/>
      <c r="Q31" s="114"/>
      <c r="R31" s="114"/>
      <c r="S31" s="114"/>
      <c r="T31" s="114"/>
      <c r="U31" s="114"/>
    </row>
    <row r="32" spans="1:21" ht="7" customHeight="1" x14ac:dyDescent="0.35">
      <c r="A32" s="3"/>
      <c r="B32" s="3"/>
      <c r="C32" s="3"/>
      <c r="D32" s="3"/>
      <c r="E32" s="3"/>
      <c r="F32" s="3"/>
      <c r="G32" s="3"/>
      <c r="H32" s="3"/>
      <c r="I32" s="3"/>
      <c r="J32" s="3"/>
      <c r="K32" s="3"/>
      <c r="L32" s="3"/>
      <c r="M32" s="3"/>
      <c r="N32" s="3"/>
      <c r="O32" s="36"/>
      <c r="P32" s="36"/>
      <c r="Q32" s="114"/>
      <c r="R32" s="114"/>
      <c r="S32" s="114"/>
      <c r="T32" s="114"/>
      <c r="U32" s="114"/>
    </row>
    <row r="33" s="54" customFormat="1" x14ac:dyDescent="0.35"/>
    <row r="34" s="54" customFormat="1" x14ac:dyDescent="0.35"/>
    <row r="35" s="54" customFormat="1" x14ac:dyDescent="0.35"/>
    <row r="36" s="54" customFormat="1" x14ac:dyDescent="0.35"/>
    <row r="37" s="54" customFormat="1" x14ac:dyDescent="0.35"/>
    <row r="38" s="54" customFormat="1" x14ac:dyDescent="0.35"/>
    <row r="39" s="54" customFormat="1" x14ac:dyDescent="0.35"/>
    <row r="40" s="54" customFormat="1" x14ac:dyDescent="0.35"/>
    <row r="41" s="54" customFormat="1" x14ac:dyDescent="0.35"/>
    <row r="42" s="54" customFormat="1" x14ac:dyDescent="0.35"/>
    <row r="43" s="54" customFormat="1" x14ac:dyDescent="0.35"/>
    <row r="44" s="54" customFormat="1" x14ac:dyDescent="0.35"/>
    <row r="45" s="54" customFormat="1" x14ac:dyDescent="0.35"/>
    <row r="46" s="54" customFormat="1" x14ac:dyDescent="0.35"/>
    <row r="47" s="54" customFormat="1" x14ac:dyDescent="0.35"/>
    <row r="48" s="54" customFormat="1" x14ac:dyDescent="0.35"/>
    <row r="49" s="54" customFormat="1" x14ac:dyDescent="0.35"/>
    <row r="50" s="54" customFormat="1" x14ac:dyDescent="0.35"/>
    <row r="51" s="54" customFormat="1" x14ac:dyDescent="0.35"/>
    <row r="52" s="54" customFormat="1" x14ac:dyDescent="0.35"/>
    <row r="53" s="54" customFormat="1" x14ac:dyDescent="0.35"/>
    <row r="54" s="54" customFormat="1" x14ac:dyDescent="0.35"/>
    <row r="55" s="54" customFormat="1" x14ac:dyDescent="0.35"/>
    <row r="56" s="54" customFormat="1" x14ac:dyDescent="0.35"/>
    <row r="57" s="54" customFormat="1" x14ac:dyDescent="0.35"/>
    <row r="58" s="54" customFormat="1" x14ac:dyDescent="0.35"/>
    <row r="59" s="54" customFormat="1" x14ac:dyDescent="0.35"/>
    <row r="60" s="54" customFormat="1" x14ac:dyDescent="0.35"/>
    <row r="61" s="54" customFormat="1" x14ac:dyDescent="0.35"/>
    <row r="62" s="54" customFormat="1" x14ac:dyDescent="0.35"/>
    <row r="63" s="54" customFormat="1" x14ac:dyDescent="0.35"/>
    <row r="64" s="54" customFormat="1" x14ac:dyDescent="0.35"/>
    <row r="65" s="54" customFormat="1" x14ac:dyDescent="0.35"/>
    <row r="66" s="54" customFormat="1" x14ac:dyDescent="0.35"/>
    <row r="67" s="54" customFormat="1" x14ac:dyDescent="0.35"/>
    <row r="68" s="54" customFormat="1" x14ac:dyDescent="0.35"/>
    <row r="69" s="54" customFormat="1" x14ac:dyDescent="0.35"/>
    <row r="70" s="54" customFormat="1" x14ac:dyDescent="0.35"/>
    <row r="71" s="54" customFormat="1" x14ac:dyDescent="0.35"/>
    <row r="72" s="54" customFormat="1" x14ac:dyDescent="0.35"/>
    <row r="73" s="54" customFormat="1" x14ac:dyDescent="0.35"/>
    <row r="74" s="54" customFormat="1" x14ac:dyDescent="0.35"/>
    <row r="75" s="54" customFormat="1" x14ac:dyDescent="0.35"/>
    <row r="76" s="54" customFormat="1" x14ac:dyDescent="0.35"/>
    <row r="77" s="54" customFormat="1" x14ac:dyDescent="0.35"/>
    <row r="78" s="54" customFormat="1" x14ac:dyDescent="0.35"/>
    <row r="79" s="54" customFormat="1" x14ac:dyDescent="0.35"/>
    <row r="80" s="54" customFormat="1" x14ac:dyDescent="0.35"/>
    <row r="81" s="54" customFormat="1" x14ac:dyDescent="0.35"/>
    <row r="82" s="54" customFormat="1" x14ac:dyDescent="0.35"/>
    <row r="83" s="54" customFormat="1" x14ac:dyDescent="0.35"/>
    <row r="84" s="54" customFormat="1" x14ac:dyDescent="0.35"/>
    <row r="85" s="54" customFormat="1" x14ac:dyDescent="0.35"/>
    <row r="86" s="54" customFormat="1" x14ac:dyDescent="0.35"/>
    <row r="87" s="54" customFormat="1" x14ac:dyDescent="0.35"/>
    <row r="88" s="54" customFormat="1" x14ac:dyDescent="0.35"/>
    <row r="89" s="54" customFormat="1" x14ac:dyDescent="0.35"/>
    <row r="90" s="54" customFormat="1" x14ac:dyDescent="0.35"/>
    <row r="91" s="54" customFormat="1" x14ac:dyDescent="0.35"/>
    <row r="92" s="54" customFormat="1" x14ac:dyDescent="0.35"/>
    <row r="93" s="54" customFormat="1" x14ac:dyDescent="0.35"/>
    <row r="94" s="54" customFormat="1" x14ac:dyDescent="0.35"/>
    <row r="95" s="54" customFormat="1" x14ac:dyDescent="0.35"/>
    <row r="96" s="54" customFormat="1" x14ac:dyDescent="0.35"/>
    <row r="97" s="54" customFormat="1" x14ac:dyDescent="0.35"/>
    <row r="98" s="54" customFormat="1" x14ac:dyDescent="0.35"/>
    <row r="99" s="54" customFormat="1" x14ac:dyDescent="0.35"/>
    <row r="100" s="54" customFormat="1" x14ac:dyDescent="0.35"/>
    <row r="101" s="54" customFormat="1" x14ac:dyDescent="0.35"/>
    <row r="102" s="54" customFormat="1" x14ac:dyDescent="0.35"/>
    <row r="103" s="54" customFormat="1" x14ac:dyDescent="0.35"/>
    <row r="104" s="54" customFormat="1" x14ac:dyDescent="0.35"/>
    <row r="105" s="54" customFormat="1" x14ac:dyDescent="0.35"/>
    <row r="106" s="54" customFormat="1" x14ac:dyDescent="0.35"/>
    <row r="107" s="54" customFormat="1" x14ac:dyDescent="0.35"/>
    <row r="108" s="54" customFormat="1" x14ac:dyDescent="0.35"/>
    <row r="109" s="54" customFormat="1" x14ac:dyDescent="0.35"/>
    <row r="110" s="54" customFormat="1" x14ac:dyDescent="0.35"/>
    <row r="111" s="54" customFormat="1" x14ac:dyDescent="0.35"/>
    <row r="112" s="54" customFormat="1" x14ac:dyDescent="0.35"/>
    <row r="113" s="54" customFormat="1" x14ac:dyDescent="0.35"/>
    <row r="114" s="54" customFormat="1" x14ac:dyDescent="0.35"/>
    <row r="115" s="54" customFormat="1" x14ac:dyDescent="0.35"/>
    <row r="116" s="54" customFormat="1" x14ac:dyDescent="0.35"/>
    <row r="117" s="54" customFormat="1" x14ac:dyDescent="0.35"/>
    <row r="118" s="54" customFormat="1" x14ac:dyDescent="0.35"/>
    <row r="119" s="54" customFormat="1" x14ac:dyDescent="0.35"/>
    <row r="120" s="54" customFormat="1" x14ac:dyDescent="0.35"/>
    <row r="121" s="54" customFormat="1" x14ac:dyDescent="0.35"/>
    <row r="122" s="54" customFormat="1" x14ac:dyDescent="0.35"/>
    <row r="123" s="54" customFormat="1" x14ac:dyDescent="0.35"/>
    <row r="124" s="54" customFormat="1" x14ac:dyDescent="0.35"/>
    <row r="125" s="54" customFormat="1" x14ac:dyDescent="0.35"/>
    <row r="126" s="54" customFormat="1" x14ac:dyDescent="0.35"/>
    <row r="127" s="54" customFormat="1" x14ac:dyDescent="0.35"/>
    <row r="128" s="54" customFormat="1" x14ac:dyDescent="0.35"/>
    <row r="129" s="54" customFormat="1" x14ac:dyDescent="0.35"/>
    <row r="130" s="54" customFormat="1" x14ac:dyDescent="0.35"/>
    <row r="131" s="54" customFormat="1" x14ac:dyDescent="0.35"/>
    <row r="132" s="54" customFormat="1" x14ac:dyDescent="0.35"/>
    <row r="133" s="54" customFormat="1" x14ac:dyDescent="0.35"/>
    <row r="134" s="54" customFormat="1" x14ac:dyDescent="0.35"/>
    <row r="135" s="54" customFormat="1" x14ac:dyDescent="0.35"/>
    <row r="136" s="54" customFormat="1" x14ac:dyDescent="0.35"/>
    <row r="137" s="54" customFormat="1" x14ac:dyDescent="0.35"/>
    <row r="138" s="54" customFormat="1" x14ac:dyDescent="0.35"/>
    <row r="139" s="54" customFormat="1" x14ac:dyDescent="0.35"/>
    <row r="140" s="54" customFormat="1" x14ac:dyDescent="0.35"/>
    <row r="141" s="54" customFormat="1" x14ac:dyDescent="0.35"/>
    <row r="142" s="54" customFormat="1" x14ac:dyDescent="0.35"/>
    <row r="143" s="54" customFormat="1" x14ac:dyDescent="0.35"/>
    <row r="144" s="54" customFormat="1" x14ac:dyDescent="0.35"/>
    <row r="145" s="54" customFormat="1" x14ac:dyDescent="0.35"/>
    <row r="146" s="54" customFormat="1" x14ac:dyDescent="0.35"/>
    <row r="147" s="54" customFormat="1" x14ac:dyDescent="0.35"/>
    <row r="148" s="54" customFormat="1" x14ac:dyDescent="0.35"/>
    <row r="149" s="54" customFormat="1" x14ac:dyDescent="0.35"/>
    <row r="150" s="54" customFormat="1" x14ac:dyDescent="0.35"/>
    <row r="151" s="54" customFormat="1" x14ac:dyDescent="0.35"/>
    <row r="152" s="54" customFormat="1" x14ac:dyDescent="0.35"/>
    <row r="153" s="54" customFormat="1" x14ac:dyDescent="0.35"/>
    <row r="154" s="54" customFormat="1" x14ac:dyDescent="0.35"/>
    <row r="155" s="54" customFormat="1" x14ac:dyDescent="0.35"/>
    <row r="156" s="54" customFormat="1" x14ac:dyDescent="0.35"/>
    <row r="157" s="54" customFormat="1" x14ac:dyDescent="0.35"/>
    <row r="158" s="54" customFormat="1" x14ac:dyDescent="0.35"/>
    <row r="159" s="54" customFormat="1" x14ac:dyDescent="0.35"/>
    <row r="160" s="54" customFormat="1" x14ac:dyDescent="0.35"/>
    <row r="161" s="54" customFormat="1" x14ac:dyDescent="0.35"/>
    <row r="162" s="54" customFormat="1" x14ac:dyDescent="0.35"/>
    <row r="163" s="54" customFormat="1" x14ac:dyDescent="0.35"/>
    <row r="164" s="54" customFormat="1" x14ac:dyDescent="0.35"/>
    <row r="165" s="54" customFormat="1" x14ac:dyDescent="0.35"/>
    <row r="166" s="54" customFormat="1" x14ac:dyDescent="0.35"/>
    <row r="167" s="54" customFormat="1" x14ac:dyDescent="0.35"/>
    <row r="168" s="54" customFormat="1" x14ac:dyDescent="0.35"/>
    <row r="169" s="54" customFormat="1" x14ac:dyDescent="0.35"/>
    <row r="170" s="54" customFormat="1" x14ac:dyDescent="0.35"/>
    <row r="171" s="54" customFormat="1" x14ac:dyDescent="0.35"/>
    <row r="172" s="54" customFormat="1" x14ac:dyDescent="0.35"/>
    <row r="173" s="54" customFormat="1" x14ac:dyDescent="0.35"/>
    <row r="174" s="54" customFormat="1" x14ac:dyDescent="0.35"/>
    <row r="175" s="54" customFormat="1" x14ac:dyDescent="0.35"/>
    <row r="176" s="54" customFormat="1" x14ac:dyDescent="0.35"/>
    <row r="177" s="54" customFormat="1" x14ac:dyDescent="0.35"/>
    <row r="178" s="54" customFormat="1" x14ac:dyDescent="0.35"/>
    <row r="179" s="54" customFormat="1" x14ac:dyDescent="0.35"/>
    <row r="180" s="54" customFormat="1" x14ac:dyDescent="0.35"/>
    <row r="181" s="54" customFormat="1" x14ac:dyDescent="0.35"/>
    <row r="182" s="54" customFormat="1" x14ac:dyDescent="0.35"/>
    <row r="183" s="54" customFormat="1" x14ac:dyDescent="0.35"/>
    <row r="184" s="54" customFormat="1" x14ac:dyDescent="0.35"/>
    <row r="185" s="54" customFormat="1" x14ac:dyDescent="0.35"/>
    <row r="186" s="54" customFormat="1" x14ac:dyDescent="0.35"/>
    <row r="187" s="54" customFormat="1" x14ac:dyDescent="0.35"/>
    <row r="188" s="54" customFormat="1" x14ac:dyDescent="0.35"/>
    <row r="189" s="54" customFormat="1" x14ac:dyDescent="0.35"/>
    <row r="190" s="54" customFormat="1" x14ac:dyDescent="0.35"/>
    <row r="191" s="54" customFormat="1" x14ac:dyDescent="0.35"/>
    <row r="192" s="54" customFormat="1" x14ac:dyDescent="0.35"/>
    <row r="193" s="54" customFormat="1" x14ac:dyDescent="0.35"/>
    <row r="194" s="54" customFormat="1" x14ac:dyDescent="0.35"/>
    <row r="195" s="54" customFormat="1" x14ac:dyDescent="0.35"/>
    <row r="196" s="54" customFormat="1" x14ac:dyDescent="0.35"/>
    <row r="197" s="54" customFormat="1" x14ac:dyDescent="0.35"/>
    <row r="198" s="54" customFormat="1" x14ac:dyDescent="0.35"/>
    <row r="199" s="54" customFormat="1" x14ac:dyDescent="0.35"/>
    <row r="200" s="54" customFormat="1" x14ac:dyDescent="0.35"/>
    <row r="201" s="54" customFormat="1" x14ac:dyDescent="0.35"/>
    <row r="202" s="54" customFormat="1" x14ac:dyDescent="0.35"/>
    <row r="203" s="54" customFormat="1" x14ac:dyDescent="0.35"/>
    <row r="204" s="54" customFormat="1" x14ac:dyDescent="0.35"/>
  </sheetData>
  <sheetProtection algorithmName="SHA-512" hashValue="0D6/6lQ1tE/BZsl1qRqP5SeWGgshTv2MjuiFa2kzAdbVmMO82+hf97fS99QRWlR7yVvHSbGk7H3Wync9Xl0shA==" saltValue="IOtWGnk8nwEVkLLbl7WVng==" spinCount="100000" sheet="1" selectLockedCells="1"/>
  <protectedRanges>
    <protectedRange sqref="D6:D9 D18" name="Bereich1"/>
  </protectedRanges>
  <mergeCells count="13">
    <mergeCell ref="C30:F30"/>
    <mergeCell ref="C3:G3"/>
    <mergeCell ref="C4:G4"/>
    <mergeCell ref="L5:L15"/>
    <mergeCell ref="J5:J15"/>
    <mergeCell ref="C11:C12"/>
    <mergeCell ref="C28:F28"/>
    <mergeCell ref="C26:F26"/>
    <mergeCell ref="L17:L25"/>
    <mergeCell ref="K18:K24"/>
    <mergeCell ref="C13:C14"/>
    <mergeCell ref="K6:K14"/>
    <mergeCell ref="J17:J25"/>
  </mergeCells>
  <conditionalFormatting sqref="K15 J5:L5">
    <cfRule type="expression" dxfId="47" priority="4">
      <formula>$D$8&gt;1</formula>
    </cfRule>
    <cfRule type="expression" dxfId="46" priority="10">
      <formula>AND($D$8&gt;0.4,$D$8&lt;0.8)</formula>
    </cfRule>
    <cfRule type="expression" dxfId="45" priority="19">
      <formula>$D$8&lt;=0.4</formula>
    </cfRule>
  </conditionalFormatting>
  <conditionalFormatting sqref="K15 J5:L5">
    <cfRule type="expression" dxfId="44" priority="18">
      <formula>AND($D$8&gt;=0.8,$D$8&lt;=1)</formula>
    </cfRule>
  </conditionalFormatting>
  <conditionalFormatting sqref="K25 J17:L17">
    <cfRule type="expression" dxfId="43" priority="1">
      <formula>$D$20/$D$11&lt;=1.5</formula>
    </cfRule>
    <cfRule type="expression" dxfId="42" priority="2">
      <formula>"UND($D$20/$D$11)&gt;1,25;$D$20/$D$11&lt;1,5)"</formula>
    </cfRule>
    <cfRule type="expression" dxfId="41" priority="3">
      <formula>$D$20/$D$11&gt;=1.5</formula>
    </cfRule>
  </conditionalFormatting>
  <pageMargins left="0.7" right="0.7" top="0.75" bottom="0.75" header="0.3" footer="0.3"/>
  <pageSetup paperSize="9" scale="8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C8F2B-902D-48E9-9AF4-30A49E4E4407}">
  <sheetPr codeName="Tabelle3">
    <tabColor theme="4" tint="0.39997558519241921"/>
  </sheetPr>
  <dimension ref="A1:AR314"/>
  <sheetViews>
    <sheetView showRowColHeaders="0" zoomScale="85" zoomScaleNormal="85" workbookViewId="0">
      <selection activeCell="D19" sqref="D19"/>
    </sheetView>
  </sheetViews>
  <sheetFormatPr defaultColWidth="9.1796875" defaultRowHeight="14.5" x14ac:dyDescent="0.35"/>
  <cols>
    <col min="1" max="1" width="1.81640625" customWidth="1"/>
    <col min="2" max="2" width="1.453125" customWidth="1"/>
    <col min="3" max="3" width="37.453125" customWidth="1"/>
    <col min="4" max="4" width="12.1796875" customWidth="1"/>
    <col min="5" max="5" width="1.453125" customWidth="1"/>
    <col min="6" max="6" width="32.453125" customWidth="1"/>
    <col min="7" max="7" width="7.1796875" customWidth="1"/>
    <col min="8" max="8" width="1.453125" customWidth="1"/>
    <col min="9" max="9" width="4.81640625" customWidth="1"/>
    <col min="10" max="10" width="1.453125" customWidth="1"/>
    <col min="11" max="11" width="34.453125" customWidth="1"/>
    <col min="12" max="14" width="1.453125" customWidth="1"/>
    <col min="15" max="16" width="9.1796875" hidden="1" customWidth="1"/>
    <col min="17" max="18" width="9.1796875" style="54" hidden="1" customWidth="1"/>
    <col min="19" max="20" width="9.1796875" style="54" customWidth="1"/>
    <col min="21" max="44" width="9.1796875" style="54"/>
  </cols>
  <sheetData>
    <row r="1" spans="1:44" ht="7" customHeight="1" x14ac:dyDescent="0.35">
      <c r="A1" s="3"/>
      <c r="B1" s="3"/>
      <c r="C1" s="3"/>
      <c r="D1" s="3"/>
      <c r="E1" s="3"/>
      <c r="F1" s="3"/>
      <c r="G1" s="3"/>
      <c r="H1" s="3"/>
      <c r="I1" s="3"/>
      <c r="J1" s="3"/>
      <c r="K1" s="3"/>
      <c r="L1" s="3"/>
      <c r="M1" s="3"/>
    </row>
    <row r="2" spans="1:44" ht="6.75" customHeight="1" x14ac:dyDescent="0.35">
      <c r="A2" s="3"/>
      <c r="B2" s="14"/>
      <c r="C2" s="15"/>
      <c r="D2" s="15"/>
      <c r="E2" s="15"/>
      <c r="F2" s="15"/>
      <c r="G2" s="15"/>
      <c r="H2" s="16"/>
      <c r="I2" s="15"/>
      <c r="J2" s="15"/>
      <c r="K2" s="15"/>
      <c r="L2" s="15"/>
      <c r="M2" s="16"/>
      <c r="N2" s="3"/>
    </row>
    <row r="3" spans="1:44" ht="19.5" x14ac:dyDescent="0.35">
      <c r="A3" s="3"/>
      <c r="B3" s="17"/>
      <c r="C3" s="186" t="s">
        <v>32</v>
      </c>
      <c r="D3" s="186"/>
      <c r="E3" s="186"/>
      <c r="F3" s="186"/>
      <c r="G3" s="186"/>
      <c r="H3" s="18"/>
      <c r="I3" s="3"/>
      <c r="J3" s="3"/>
      <c r="K3" s="3"/>
      <c r="L3" s="3"/>
      <c r="M3" s="18"/>
      <c r="N3" s="3"/>
    </row>
    <row r="4" spans="1:44" s="13" customFormat="1" ht="71.25" customHeight="1" x14ac:dyDescent="0.35">
      <c r="A4" s="3"/>
      <c r="B4" s="35"/>
      <c r="C4" s="185" t="s">
        <v>33</v>
      </c>
      <c r="D4" s="196"/>
      <c r="E4" s="196"/>
      <c r="F4" s="196"/>
      <c r="G4" s="196"/>
      <c r="H4" s="18"/>
      <c r="I4" s="36"/>
      <c r="J4" s="36"/>
      <c r="K4" s="36"/>
      <c r="L4" s="36"/>
      <c r="M4" s="18"/>
      <c r="N4" s="36"/>
      <c r="Q4" s="114"/>
      <c r="R4" s="114"/>
      <c r="S4" s="114"/>
      <c r="T4" s="114"/>
      <c r="U4" s="114"/>
      <c r="V4" s="114"/>
      <c r="W4" s="114"/>
      <c r="X4" s="114"/>
      <c r="Y4" s="114"/>
      <c r="Z4" s="114"/>
      <c r="AA4" s="114"/>
      <c r="AB4" s="114"/>
      <c r="AC4" s="114"/>
      <c r="AD4" s="114"/>
      <c r="AE4" s="114"/>
      <c r="AF4" s="114"/>
      <c r="AG4" s="114"/>
      <c r="AH4" s="114"/>
      <c r="AI4" s="114"/>
      <c r="AJ4" s="114"/>
      <c r="AK4" s="114"/>
      <c r="AL4" s="114"/>
      <c r="AM4" s="114"/>
      <c r="AN4" s="114"/>
      <c r="AO4" s="114"/>
      <c r="AP4" s="114"/>
      <c r="AQ4" s="114"/>
      <c r="AR4" s="114"/>
    </row>
    <row r="5" spans="1:44" ht="7" customHeight="1" x14ac:dyDescent="0.35">
      <c r="A5" s="3"/>
      <c r="B5" s="17"/>
      <c r="C5" s="3"/>
      <c r="D5" s="3"/>
      <c r="E5" s="3"/>
      <c r="F5" s="24"/>
      <c r="G5" s="3"/>
      <c r="H5" s="18"/>
      <c r="I5" s="3"/>
      <c r="J5" s="3"/>
      <c r="K5" s="44"/>
      <c r="L5" s="3"/>
      <c r="M5" s="45"/>
      <c r="N5" s="36"/>
      <c r="O5" s="13"/>
      <c r="P5" s="13"/>
      <c r="Q5" s="114"/>
      <c r="R5" s="114"/>
      <c r="S5" s="114"/>
      <c r="T5" s="114"/>
      <c r="U5" s="114"/>
    </row>
    <row r="6" spans="1:44" ht="46.5" customHeight="1" x14ac:dyDescent="0.35">
      <c r="A6" s="3"/>
      <c r="B6" s="17"/>
      <c r="C6" s="38" t="s">
        <v>34</v>
      </c>
      <c r="D6" s="37" t="s">
        <v>35</v>
      </c>
      <c r="E6" s="6"/>
      <c r="F6" s="38" t="s">
        <v>36</v>
      </c>
      <c r="G6" s="37"/>
      <c r="H6" s="18"/>
      <c r="I6" s="3"/>
      <c r="J6" s="3"/>
      <c r="K6" s="192" t="str" cm="1">
        <f t="array" ref="K6">IF(OR(D18=0,D18="",D14="Ensure recycling waste composition adds up to 100%"),"Please enter additional data",_xlfn.IFS($D$21&gt;0,$P$6,$D$21/$D$19&gt;=-0.25,$P$8,$D$21/$D$19&lt;-0.25,$P$7,D19=0,P9))</f>
        <v>The average revenue of the recyclable materials cannot cover the cost of transport to the next off-take point. Yet, the bulk of the costs can be compensated. A slight change of the market conditions or mechanisms to further reduce transport costs including direct subsidies may change that equation in your favor. Therefore, a more in-dephts analysis on the market access and ways to optimise it should be undertaken.</v>
      </c>
      <c r="L6" s="87"/>
      <c r="M6" s="45"/>
      <c r="N6" s="43"/>
      <c r="O6" s="36" t="s">
        <v>37</v>
      </c>
      <c r="P6" s="36" t="s">
        <v>38</v>
      </c>
      <c r="Q6" s="114"/>
      <c r="R6" s="114"/>
    </row>
    <row r="7" spans="1:44" ht="14.5" customHeight="1" x14ac:dyDescent="0.35">
      <c r="A7" s="3"/>
      <c r="B7" s="17"/>
      <c r="C7" s="31" t="s">
        <v>39</v>
      </c>
      <c r="D7" s="56">
        <v>3.2</v>
      </c>
      <c r="E7" s="3"/>
      <c r="F7" s="31" t="s">
        <v>40</v>
      </c>
      <c r="G7" s="58">
        <v>5.8000000000000003E-2</v>
      </c>
      <c r="H7" s="18"/>
      <c r="I7" s="3"/>
      <c r="J7" s="3"/>
      <c r="K7" s="192"/>
      <c r="L7" s="87"/>
      <c r="M7" s="45"/>
      <c r="N7" s="43"/>
      <c r="O7" s="36" t="s">
        <v>41</v>
      </c>
      <c r="P7" s="36" t="s">
        <v>42</v>
      </c>
      <c r="Q7" s="114"/>
      <c r="R7" s="114"/>
    </row>
    <row r="8" spans="1:44" ht="14.5" customHeight="1" x14ac:dyDescent="0.35">
      <c r="A8" s="3"/>
      <c r="B8" s="17"/>
      <c r="C8" s="31" t="s">
        <v>43</v>
      </c>
      <c r="D8" s="56">
        <v>1</v>
      </c>
      <c r="E8" s="3"/>
      <c r="F8" s="31" t="s">
        <v>43</v>
      </c>
      <c r="G8" s="58">
        <v>0.11700000000000001</v>
      </c>
      <c r="H8" s="18"/>
      <c r="I8" s="3"/>
      <c r="J8" s="3"/>
      <c r="K8" s="192"/>
      <c r="L8" s="87"/>
      <c r="M8" s="45"/>
      <c r="N8" s="43"/>
      <c r="O8" s="36" t="s">
        <v>44</v>
      </c>
      <c r="P8" s="36" t="s">
        <v>45</v>
      </c>
      <c r="R8" s="114"/>
      <c r="S8" s="114"/>
      <c r="T8" s="114"/>
      <c r="U8" s="114"/>
    </row>
    <row r="9" spans="1:44" ht="14.5" customHeight="1" x14ac:dyDescent="0.35">
      <c r="A9" s="3"/>
      <c r="B9" s="17"/>
      <c r="C9" s="31" t="s">
        <v>46</v>
      </c>
      <c r="D9" s="56">
        <v>0.4</v>
      </c>
      <c r="E9" s="3"/>
      <c r="F9" s="31" t="s">
        <v>46</v>
      </c>
      <c r="G9" s="58">
        <v>0.36</v>
      </c>
      <c r="H9" s="18"/>
      <c r="I9" s="3"/>
      <c r="J9" s="3"/>
      <c r="K9" s="192"/>
      <c r="L9" s="87"/>
      <c r="M9" s="45"/>
      <c r="N9" s="43"/>
      <c r="O9" s="43"/>
      <c r="P9" s="3"/>
      <c r="R9" s="114"/>
      <c r="S9" s="114"/>
      <c r="T9" s="114"/>
      <c r="U9" s="114"/>
    </row>
    <row r="10" spans="1:44" ht="14.5" customHeight="1" x14ac:dyDescent="0.35">
      <c r="A10" s="3"/>
      <c r="B10" s="17"/>
      <c r="C10" s="31" t="s">
        <v>47</v>
      </c>
      <c r="D10" s="56">
        <v>0.5</v>
      </c>
      <c r="E10" s="3"/>
      <c r="F10" s="31" t="s">
        <v>47</v>
      </c>
      <c r="G10" s="58">
        <v>0.46500000000000002</v>
      </c>
      <c r="H10" s="18"/>
      <c r="I10" s="3"/>
      <c r="J10" s="3"/>
      <c r="K10" s="192"/>
      <c r="L10" s="87"/>
      <c r="M10" s="45"/>
      <c r="N10" s="43"/>
      <c r="O10" s="43"/>
      <c r="P10" s="3"/>
      <c r="R10" s="114"/>
      <c r="S10" s="114"/>
      <c r="T10" s="114"/>
      <c r="U10" s="114"/>
    </row>
    <row r="11" spans="1:44" ht="14.5" customHeight="1" x14ac:dyDescent="0.35">
      <c r="A11" s="3"/>
      <c r="B11" s="17"/>
      <c r="C11" s="178" t="s">
        <v>48</v>
      </c>
      <c r="D11" s="56"/>
      <c r="E11" s="3"/>
      <c r="F11" s="31" t="str">
        <f>C11</f>
        <v>- Others</v>
      </c>
      <c r="G11" s="58"/>
      <c r="H11" s="18"/>
      <c r="I11" s="3"/>
      <c r="J11" s="3"/>
      <c r="K11" s="192"/>
      <c r="L11" s="87"/>
      <c r="M11" s="45"/>
      <c r="N11" s="43"/>
      <c r="O11" s="43"/>
      <c r="P11" s="3"/>
      <c r="R11" s="114"/>
      <c r="S11" s="114"/>
      <c r="T11" s="114"/>
      <c r="U11" s="114"/>
    </row>
    <row r="12" spans="1:44" ht="14.5" customHeight="1" x14ac:dyDescent="0.35">
      <c r="A12" s="3"/>
      <c r="B12" s="17"/>
      <c r="C12" s="178" t="s">
        <v>48</v>
      </c>
      <c r="D12" s="56"/>
      <c r="E12" s="3"/>
      <c r="F12" s="31" t="str">
        <f>C12</f>
        <v>- Others</v>
      </c>
      <c r="G12" s="58"/>
      <c r="H12" s="18"/>
      <c r="I12" s="3"/>
      <c r="J12" s="3"/>
      <c r="K12" s="192"/>
      <c r="L12" s="87"/>
      <c r="M12" s="45"/>
      <c r="N12" s="43"/>
      <c r="O12" s="43"/>
      <c r="P12" s="3"/>
      <c r="R12" s="114"/>
      <c r="S12" s="114"/>
      <c r="T12" s="114"/>
      <c r="U12" s="114"/>
    </row>
    <row r="13" spans="1:44" ht="14.5" customHeight="1" x14ac:dyDescent="0.35">
      <c r="A13" s="3"/>
      <c r="B13" s="17"/>
      <c r="C13" s="178" t="s">
        <v>48</v>
      </c>
      <c r="D13" s="57"/>
      <c r="E13" s="3"/>
      <c r="F13" s="39" t="str">
        <f>C13</f>
        <v>- Others</v>
      </c>
      <c r="G13" s="58"/>
      <c r="H13" s="18"/>
      <c r="I13" s="3"/>
      <c r="J13" s="3"/>
      <c r="K13" s="192"/>
      <c r="L13" s="87"/>
      <c r="M13" s="45"/>
      <c r="N13" s="43"/>
      <c r="O13" s="43"/>
      <c r="P13" s="3"/>
      <c r="R13" s="114"/>
      <c r="S13" s="114"/>
      <c r="T13" s="114"/>
      <c r="U13" s="114"/>
    </row>
    <row r="14" spans="1:44" ht="14.5" customHeight="1" x14ac:dyDescent="0.35">
      <c r="A14" s="3"/>
      <c r="B14" s="17"/>
      <c r="C14" s="6" t="s">
        <v>49</v>
      </c>
      <c r="D14" s="30">
        <f>IF(G14&lt;&gt;1,"Ensure recycling waste composition adds up to 100%",SUMPRODUCT(D7:D13,G7:G13))</f>
        <v>0.67910000000000004</v>
      </c>
      <c r="E14" s="3"/>
      <c r="F14" s="6"/>
      <c r="G14" s="32">
        <f>SUM(G7:G13)</f>
        <v>1</v>
      </c>
      <c r="H14" s="18"/>
      <c r="I14" s="3"/>
      <c r="J14" s="3"/>
      <c r="K14" s="192"/>
      <c r="L14" s="87"/>
      <c r="M14" s="45"/>
      <c r="N14" s="43"/>
      <c r="O14" s="43"/>
      <c r="P14" s="3"/>
      <c r="R14" s="114"/>
      <c r="S14" s="114"/>
      <c r="T14" s="114"/>
      <c r="U14" s="114"/>
    </row>
    <row r="15" spans="1:44" ht="7" customHeight="1" x14ac:dyDescent="0.35">
      <c r="A15" s="3"/>
      <c r="B15" s="17"/>
      <c r="C15" s="3"/>
      <c r="D15" s="3"/>
      <c r="E15" s="3"/>
      <c r="F15" s="3"/>
      <c r="G15" s="3"/>
      <c r="H15" s="18"/>
      <c r="I15" s="3"/>
      <c r="J15" s="3"/>
      <c r="K15" s="192"/>
      <c r="L15" s="87"/>
      <c r="M15" s="45"/>
      <c r="N15" s="43"/>
      <c r="O15" s="43"/>
      <c r="P15" s="3"/>
      <c r="R15" s="114"/>
      <c r="S15" s="114"/>
      <c r="T15" s="114"/>
      <c r="U15" s="114"/>
    </row>
    <row r="16" spans="1:44" x14ac:dyDescent="0.35">
      <c r="A16" s="3"/>
      <c r="B16" s="17"/>
      <c r="C16" s="195" t="s">
        <v>50</v>
      </c>
      <c r="D16" s="195"/>
      <c r="E16" s="195"/>
      <c r="F16" s="195"/>
      <c r="G16" s="3"/>
      <c r="H16" s="18"/>
      <c r="I16" s="3"/>
      <c r="J16" s="3"/>
      <c r="K16" s="192"/>
      <c r="L16" s="3"/>
      <c r="M16" s="45"/>
      <c r="N16" s="3"/>
      <c r="O16" s="3"/>
      <c r="R16" s="114"/>
      <c r="S16" s="114"/>
      <c r="T16" s="114"/>
      <c r="U16" s="114"/>
    </row>
    <row r="17" spans="1:21" x14ac:dyDescent="0.35">
      <c r="A17" s="3"/>
      <c r="B17" s="17"/>
      <c r="C17" s="31" t="s">
        <v>51</v>
      </c>
      <c r="D17" s="56">
        <v>800</v>
      </c>
      <c r="E17" s="30"/>
      <c r="F17" s="3" t="s">
        <v>52</v>
      </c>
      <c r="G17" s="3"/>
      <c r="H17" s="18"/>
      <c r="I17" s="3"/>
      <c r="J17" s="3"/>
      <c r="K17" s="192"/>
      <c r="L17" s="3"/>
      <c r="M17" s="45"/>
      <c r="N17" s="3"/>
      <c r="O17" s="3"/>
      <c r="P17" s="3"/>
      <c r="R17" s="114"/>
      <c r="S17" s="114"/>
      <c r="T17" s="114"/>
      <c r="U17" s="114"/>
    </row>
    <row r="18" spans="1:21" x14ac:dyDescent="0.35">
      <c r="A18" s="3"/>
      <c r="B18" s="17"/>
      <c r="C18" s="39" t="s">
        <v>53</v>
      </c>
      <c r="D18" s="59">
        <v>1000</v>
      </c>
      <c r="E18" s="40"/>
      <c r="F18" s="20" t="s">
        <v>54</v>
      </c>
      <c r="G18" s="3"/>
      <c r="H18" s="18"/>
      <c r="I18" s="3"/>
      <c r="J18" s="3"/>
      <c r="K18" s="192"/>
      <c r="L18" s="3"/>
      <c r="M18" s="45"/>
      <c r="N18" s="3"/>
      <c r="O18" s="3"/>
      <c r="P18" s="3"/>
      <c r="R18" s="114"/>
      <c r="S18" s="114"/>
      <c r="T18" s="114"/>
      <c r="U18" s="114"/>
    </row>
    <row r="19" spans="1:21" x14ac:dyDescent="0.35">
      <c r="A19" s="3"/>
      <c r="B19" s="17"/>
      <c r="C19" s="6" t="s">
        <v>55</v>
      </c>
      <c r="D19" s="30">
        <f>D17/D18</f>
        <v>0.8</v>
      </c>
      <c r="E19" s="30"/>
      <c r="F19" s="3" t="s">
        <v>56</v>
      </c>
      <c r="G19" s="3"/>
      <c r="H19" s="18"/>
      <c r="I19" s="3"/>
      <c r="J19" s="3"/>
      <c r="K19" s="192"/>
      <c r="L19" s="3"/>
      <c r="M19" s="45"/>
      <c r="N19" s="3"/>
      <c r="O19" s="3"/>
      <c r="P19" s="3"/>
      <c r="R19" s="114"/>
      <c r="S19" s="114"/>
      <c r="T19" s="114"/>
      <c r="U19" s="114"/>
    </row>
    <row r="20" spans="1:21" ht="7" customHeight="1" x14ac:dyDescent="0.35">
      <c r="A20" s="3"/>
      <c r="B20" s="17"/>
      <c r="C20" s="3"/>
      <c r="D20" s="3"/>
      <c r="E20" s="3"/>
      <c r="F20" s="3"/>
      <c r="G20" s="3"/>
      <c r="H20" s="18"/>
      <c r="I20" s="3"/>
      <c r="J20" s="3"/>
      <c r="K20" s="192"/>
      <c r="L20" s="3"/>
      <c r="M20" s="45"/>
      <c r="N20" s="3"/>
      <c r="O20" s="36"/>
      <c r="P20" s="36"/>
      <c r="Q20" s="114"/>
      <c r="R20" s="114"/>
      <c r="S20" s="114"/>
      <c r="T20" s="114"/>
      <c r="U20" s="114"/>
    </row>
    <row r="21" spans="1:21" ht="11.25" customHeight="1" x14ac:dyDescent="0.35">
      <c r="A21" s="3"/>
      <c r="B21" s="17"/>
      <c r="C21" s="6" t="s">
        <v>57</v>
      </c>
      <c r="D21" s="33">
        <f>IF(G14&lt;&gt;1,"Check %",D14-D19)</f>
        <v>-0.12090000000000001</v>
      </c>
      <c r="E21" s="33"/>
      <c r="F21" s="3" t="s">
        <v>56</v>
      </c>
      <c r="G21" s="3"/>
      <c r="H21" s="18"/>
      <c r="I21" s="3"/>
      <c r="J21" s="3"/>
      <c r="K21" s="3"/>
      <c r="L21" s="3"/>
      <c r="M21" s="45"/>
      <c r="N21" s="3"/>
      <c r="O21" s="36"/>
      <c r="P21" s="36"/>
      <c r="Q21" s="114"/>
      <c r="R21" s="114"/>
      <c r="S21" s="114"/>
      <c r="T21" s="114"/>
      <c r="U21" s="114"/>
    </row>
    <row r="22" spans="1:21" ht="7" customHeight="1" x14ac:dyDescent="0.35">
      <c r="A22" s="3"/>
      <c r="B22" s="19"/>
      <c r="C22" s="20"/>
      <c r="D22" s="20"/>
      <c r="E22" s="20"/>
      <c r="F22" s="20"/>
      <c r="G22" s="20"/>
      <c r="H22" s="21"/>
      <c r="I22" s="20"/>
      <c r="J22" s="20"/>
      <c r="K22" s="20"/>
      <c r="L22" s="20"/>
      <c r="M22" s="21"/>
      <c r="N22" s="3"/>
      <c r="O22" s="36"/>
      <c r="P22" s="36"/>
      <c r="Q22" s="114"/>
      <c r="R22" s="114"/>
      <c r="S22" s="114"/>
      <c r="T22" s="114"/>
      <c r="U22" s="114"/>
    </row>
    <row r="23" spans="1:21" ht="7" customHeight="1" x14ac:dyDescent="0.35">
      <c r="A23" s="3"/>
      <c r="B23" s="3"/>
      <c r="C23" s="3"/>
      <c r="D23" s="3"/>
      <c r="E23" s="3"/>
      <c r="F23" s="3"/>
      <c r="G23" s="3"/>
      <c r="H23" s="3"/>
      <c r="I23" s="3"/>
      <c r="J23" s="3"/>
      <c r="K23" s="3"/>
      <c r="L23" s="3"/>
      <c r="M23" s="3"/>
      <c r="N23" s="3"/>
      <c r="O23" s="36"/>
      <c r="P23" s="36"/>
      <c r="Q23" s="114"/>
      <c r="R23" s="114"/>
      <c r="S23" s="114"/>
      <c r="T23" s="114"/>
      <c r="U23" s="114"/>
    </row>
    <row r="24" spans="1:21" s="54" customFormat="1" x14ac:dyDescent="0.35"/>
    <row r="25" spans="1:21" s="54" customFormat="1" x14ac:dyDescent="0.35"/>
    <row r="26" spans="1:21" s="54" customFormat="1" x14ac:dyDescent="0.35"/>
    <row r="27" spans="1:21" s="54" customFormat="1" x14ac:dyDescent="0.35"/>
    <row r="28" spans="1:21" s="54" customFormat="1" x14ac:dyDescent="0.35"/>
    <row r="29" spans="1:21" s="54" customFormat="1" x14ac:dyDescent="0.35"/>
    <row r="30" spans="1:21" s="54" customFormat="1" x14ac:dyDescent="0.35">
      <c r="C30" s="180"/>
    </row>
    <row r="31" spans="1:21" s="54" customFormat="1" x14ac:dyDescent="0.35"/>
    <row r="32" spans="1:21" s="54" customFormat="1" x14ac:dyDescent="0.35"/>
    <row r="33" s="54" customFormat="1" x14ac:dyDescent="0.35"/>
    <row r="34" s="54" customFormat="1" x14ac:dyDescent="0.35"/>
    <row r="35" s="54" customFormat="1" x14ac:dyDescent="0.35"/>
    <row r="36" s="54" customFormat="1" x14ac:dyDescent="0.35"/>
    <row r="37" s="54" customFormat="1" x14ac:dyDescent="0.35"/>
    <row r="38" s="54" customFormat="1" x14ac:dyDescent="0.35"/>
    <row r="39" s="54" customFormat="1" x14ac:dyDescent="0.35"/>
    <row r="40" s="54" customFormat="1" x14ac:dyDescent="0.35"/>
    <row r="41" s="54" customFormat="1" x14ac:dyDescent="0.35"/>
    <row r="42" s="54" customFormat="1" x14ac:dyDescent="0.35"/>
    <row r="43" s="54" customFormat="1" x14ac:dyDescent="0.35"/>
    <row r="44" s="54" customFormat="1" x14ac:dyDescent="0.35"/>
    <row r="45" s="54" customFormat="1" x14ac:dyDescent="0.35"/>
    <row r="46" s="54" customFormat="1" x14ac:dyDescent="0.35"/>
    <row r="47" s="54" customFormat="1" x14ac:dyDescent="0.35"/>
    <row r="48" s="54" customFormat="1" x14ac:dyDescent="0.35"/>
    <row r="49" s="54" customFormat="1" x14ac:dyDescent="0.35"/>
    <row r="50" s="54" customFormat="1" x14ac:dyDescent="0.35"/>
    <row r="51" s="54" customFormat="1" x14ac:dyDescent="0.35"/>
    <row r="52" s="54" customFormat="1" x14ac:dyDescent="0.35"/>
    <row r="53" s="54" customFormat="1" x14ac:dyDescent="0.35"/>
    <row r="54" s="54" customFormat="1" x14ac:dyDescent="0.35"/>
    <row r="55" s="54" customFormat="1" x14ac:dyDescent="0.35"/>
    <row r="56" s="54" customFormat="1" x14ac:dyDescent="0.35"/>
    <row r="57" s="54" customFormat="1" x14ac:dyDescent="0.35"/>
    <row r="58" s="54" customFormat="1" x14ac:dyDescent="0.35"/>
    <row r="59" s="54" customFormat="1" x14ac:dyDescent="0.35"/>
    <row r="60" s="54" customFormat="1" x14ac:dyDescent="0.35"/>
    <row r="61" s="54" customFormat="1" x14ac:dyDescent="0.35"/>
    <row r="62" s="54" customFormat="1" x14ac:dyDescent="0.35"/>
    <row r="63" s="54" customFormat="1" x14ac:dyDescent="0.35"/>
    <row r="64" s="54" customFormat="1" x14ac:dyDescent="0.35"/>
    <row r="65" s="54" customFormat="1" x14ac:dyDescent="0.35"/>
    <row r="66" s="54" customFormat="1" x14ac:dyDescent="0.35"/>
    <row r="67" s="54" customFormat="1" x14ac:dyDescent="0.35"/>
    <row r="68" s="54" customFormat="1" x14ac:dyDescent="0.35"/>
    <row r="69" s="54" customFormat="1" x14ac:dyDescent="0.35"/>
    <row r="70" s="54" customFormat="1" x14ac:dyDescent="0.35"/>
    <row r="71" s="54" customFormat="1" x14ac:dyDescent="0.35"/>
    <row r="72" s="54" customFormat="1" x14ac:dyDescent="0.35"/>
    <row r="73" s="54" customFormat="1" x14ac:dyDescent="0.35"/>
    <row r="74" s="54" customFormat="1" x14ac:dyDescent="0.35"/>
    <row r="75" s="54" customFormat="1" x14ac:dyDescent="0.35"/>
    <row r="76" s="54" customFormat="1" x14ac:dyDescent="0.35"/>
    <row r="77" s="54" customFormat="1" x14ac:dyDescent="0.35"/>
    <row r="78" s="54" customFormat="1" x14ac:dyDescent="0.35"/>
    <row r="79" s="54" customFormat="1" x14ac:dyDescent="0.35"/>
    <row r="80" s="54" customFormat="1" x14ac:dyDescent="0.35"/>
    <row r="81" s="54" customFormat="1" x14ac:dyDescent="0.35"/>
    <row r="82" s="54" customFormat="1" x14ac:dyDescent="0.35"/>
    <row r="83" s="54" customFormat="1" x14ac:dyDescent="0.35"/>
    <row r="84" s="54" customFormat="1" x14ac:dyDescent="0.35"/>
    <row r="85" s="54" customFormat="1" x14ac:dyDescent="0.35"/>
    <row r="86" s="54" customFormat="1" x14ac:dyDescent="0.35"/>
    <row r="87" s="54" customFormat="1" x14ac:dyDescent="0.35"/>
    <row r="88" s="54" customFormat="1" x14ac:dyDescent="0.35"/>
    <row r="89" s="54" customFormat="1" x14ac:dyDescent="0.35"/>
    <row r="90" s="54" customFormat="1" x14ac:dyDescent="0.35"/>
    <row r="91" s="54" customFormat="1" x14ac:dyDescent="0.35"/>
    <row r="92" s="54" customFormat="1" x14ac:dyDescent="0.35"/>
    <row r="93" s="54" customFormat="1" x14ac:dyDescent="0.35"/>
    <row r="94" s="54" customFormat="1" x14ac:dyDescent="0.35"/>
    <row r="95" s="54" customFormat="1" x14ac:dyDescent="0.35"/>
    <row r="96" s="54" customFormat="1" x14ac:dyDescent="0.35"/>
    <row r="97" s="54" customFormat="1" x14ac:dyDescent="0.35"/>
    <row r="98" s="54" customFormat="1" x14ac:dyDescent="0.35"/>
    <row r="99" s="54" customFormat="1" x14ac:dyDescent="0.35"/>
    <row r="100" s="54" customFormat="1" x14ac:dyDescent="0.35"/>
    <row r="101" s="54" customFormat="1" x14ac:dyDescent="0.35"/>
    <row r="102" s="54" customFormat="1" x14ac:dyDescent="0.35"/>
    <row r="103" s="54" customFormat="1" x14ac:dyDescent="0.35"/>
    <row r="104" s="54" customFormat="1" x14ac:dyDescent="0.35"/>
    <row r="105" s="54" customFormat="1" x14ac:dyDescent="0.35"/>
    <row r="106" s="54" customFormat="1" x14ac:dyDescent="0.35"/>
    <row r="107" s="54" customFormat="1" x14ac:dyDescent="0.35"/>
    <row r="108" s="54" customFormat="1" x14ac:dyDescent="0.35"/>
    <row r="109" s="54" customFormat="1" x14ac:dyDescent="0.35"/>
    <row r="110" s="54" customFormat="1" x14ac:dyDescent="0.35"/>
    <row r="111" s="54" customFormat="1" x14ac:dyDescent="0.35"/>
    <row r="112" s="54" customFormat="1" x14ac:dyDescent="0.35"/>
    <row r="113" s="54" customFormat="1" x14ac:dyDescent="0.35"/>
    <row r="114" s="54" customFormat="1" x14ac:dyDescent="0.35"/>
    <row r="115" s="54" customFormat="1" x14ac:dyDescent="0.35"/>
    <row r="116" s="54" customFormat="1" x14ac:dyDescent="0.35"/>
    <row r="117" s="54" customFormat="1" x14ac:dyDescent="0.35"/>
    <row r="118" s="54" customFormat="1" x14ac:dyDescent="0.35"/>
    <row r="119" s="54" customFormat="1" x14ac:dyDescent="0.35"/>
    <row r="120" s="54" customFormat="1" x14ac:dyDescent="0.35"/>
    <row r="121" s="54" customFormat="1" x14ac:dyDescent="0.35"/>
    <row r="122" s="54" customFormat="1" x14ac:dyDescent="0.35"/>
    <row r="123" s="54" customFormat="1" x14ac:dyDescent="0.35"/>
    <row r="124" s="54" customFormat="1" x14ac:dyDescent="0.35"/>
    <row r="125" s="54" customFormat="1" x14ac:dyDescent="0.35"/>
    <row r="126" s="54" customFormat="1" x14ac:dyDescent="0.35"/>
    <row r="127" s="54" customFormat="1" x14ac:dyDescent="0.35"/>
    <row r="128" s="54" customFormat="1" x14ac:dyDescent="0.35"/>
    <row r="129" s="54" customFormat="1" x14ac:dyDescent="0.35"/>
    <row r="130" s="54" customFormat="1" x14ac:dyDescent="0.35"/>
    <row r="131" s="54" customFormat="1" x14ac:dyDescent="0.35"/>
    <row r="132" s="54" customFormat="1" x14ac:dyDescent="0.35"/>
    <row r="133" s="54" customFormat="1" x14ac:dyDescent="0.35"/>
    <row r="134" s="54" customFormat="1" x14ac:dyDescent="0.35"/>
    <row r="135" s="54" customFormat="1" x14ac:dyDescent="0.35"/>
    <row r="136" s="54" customFormat="1" x14ac:dyDescent="0.35"/>
    <row r="137" s="54" customFormat="1" x14ac:dyDescent="0.35"/>
    <row r="138" s="54" customFormat="1" x14ac:dyDescent="0.35"/>
    <row r="139" s="54" customFormat="1" x14ac:dyDescent="0.35"/>
    <row r="140" s="54" customFormat="1" x14ac:dyDescent="0.35"/>
    <row r="141" s="54" customFormat="1" x14ac:dyDescent="0.35"/>
    <row r="142" s="54" customFormat="1" x14ac:dyDescent="0.35"/>
    <row r="143" s="54" customFormat="1" x14ac:dyDescent="0.35"/>
    <row r="144" s="54" customFormat="1" x14ac:dyDescent="0.35"/>
    <row r="145" s="54" customFormat="1" x14ac:dyDescent="0.35"/>
    <row r="146" s="54" customFormat="1" x14ac:dyDescent="0.35"/>
    <row r="147" s="54" customFormat="1" x14ac:dyDescent="0.35"/>
    <row r="148" s="54" customFormat="1" x14ac:dyDescent="0.35"/>
    <row r="149" s="54" customFormat="1" x14ac:dyDescent="0.35"/>
    <row r="150" s="54" customFormat="1" x14ac:dyDescent="0.35"/>
    <row r="151" s="54" customFormat="1" x14ac:dyDescent="0.35"/>
    <row r="152" s="54" customFormat="1" x14ac:dyDescent="0.35"/>
    <row r="153" s="54" customFormat="1" x14ac:dyDescent="0.35"/>
    <row r="154" s="54" customFormat="1" x14ac:dyDescent="0.35"/>
    <row r="155" s="54" customFormat="1" x14ac:dyDescent="0.35"/>
    <row r="156" s="54" customFormat="1" x14ac:dyDescent="0.35"/>
    <row r="157" s="54" customFormat="1" x14ac:dyDescent="0.35"/>
    <row r="158" s="54" customFormat="1" x14ac:dyDescent="0.35"/>
    <row r="159" s="54" customFormat="1" x14ac:dyDescent="0.35"/>
    <row r="160" s="54" customFormat="1" x14ac:dyDescent="0.35"/>
    <row r="161" s="54" customFormat="1" x14ac:dyDescent="0.35"/>
    <row r="162" s="54" customFormat="1" x14ac:dyDescent="0.35"/>
    <row r="163" s="54" customFormat="1" x14ac:dyDescent="0.35"/>
    <row r="164" s="54" customFormat="1" x14ac:dyDescent="0.35"/>
    <row r="165" s="54" customFormat="1" x14ac:dyDescent="0.35"/>
    <row r="166" s="54" customFormat="1" x14ac:dyDescent="0.35"/>
    <row r="167" s="54" customFormat="1" x14ac:dyDescent="0.35"/>
    <row r="168" s="54" customFormat="1" x14ac:dyDescent="0.35"/>
    <row r="169" s="54" customFormat="1" x14ac:dyDescent="0.35"/>
    <row r="170" s="54" customFormat="1" x14ac:dyDescent="0.35"/>
    <row r="171" s="54" customFormat="1" x14ac:dyDescent="0.35"/>
    <row r="172" s="54" customFormat="1" x14ac:dyDescent="0.35"/>
    <row r="173" s="54" customFormat="1" x14ac:dyDescent="0.35"/>
    <row r="174" s="54" customFormat="1" x14ac:dyDescent="0.35"/>
    <row r="175" s="54" customFormat="1" x14ac:dyDescent="0.35"/>
    <row r="176" s="54" customFormat="1" x14ac:dyDescent="0.35"/>
    <row r="177" s="54" customFormat="1" x14ac:dyDescent="0.35"/>
    <row r="178" s="54" customFormat="1" x14ac:dyDescent="0.35"/>
    <row r="179" s="54" customFormat="1" x14ac:dyDescent="0.35"/>
    <row r="180" s="54" customFormat="1" x14ac:dyDescent="0.35"/>
    <row r="181" s="54" customFormat="1" x14ac:dyDescent="0.35"/>
    <row r="182" s="54" customFormat="1" x14ac:dyDescent="0.35"/>
    <row r="183" s="54" customFormat="1" x14ac:dyDescent="0.35"/>
    <row r="184" s="54" customFormat="1" x14ac:dyDescent="0.35"/>
    <row r="185" s="54" customFormat="1" x14ac:dyDescent="0.35"/>
    <row r="186" s="54" customFormat="1" x14ac:dyDescent="0.35"/>
    <row r="187" s="54" customFormat="1" x14ac:dyDescent="0.35"/>
    <row r="188" s="54" customFormat="1" x14ac:dyDescent="0.35"/>
    <row r="189" s="54" customFormat="1" x14ac:dyDescent="0.35"/>
    <row r="190" s="54" customFormat="1" x14ac:dyDescent="0.35"/>
    <row r="191" s="54" customFormat="1" x14ac:dyDescent="0.35"/>
    <row r="192" s="54" customFormat="1" x14ac:dyDescent="0.35"/>
    <row r="193" s="54" customFormat="1" x14ac:dyDescent="0.35"/>
    <row r="194" s="54" customFormat="1" x14ac:dyDescent="0.35"/>
    <row r="195" s="54" customFormat="1" x14ac:dyDescent="0.35"/>
    <row r="196" s="54" customFormat="1" x14ac:dyDescent="0.35"/>
    <row r="197" s="54" customFormat="1" x14ac:dyDescent="0.35"/>
    <row r="198" s="54" customFormat="1" x14ac:dyDescent="0.35"/>
    <row r="199" s="54" customFormat="1" x14ac:dyDescent="0.35"/>
    <row r="200" s="54" customFormat="1" x14ac:dyDescent="0.35"/>
    <row r="201" s="54" customFormat="1" x14ac:dyDescent="0.35"/>
    <row r="202" s="54" customFormat="1" x14ac:dyDescent="0.35"/>
    <row r="203" s="54" customFormat="1" x14ac:dyDescent="0.35"/>
    <row r="204" s="54" customFormat="1" x14ac:dyDescent="0.35"/>
    <row r="205" s="54" customFormat="1" x14ac:dyDescent="0.35"/>
    <row r="206" s="54" customFormat="1" x14ac:dyDescent="0.35"/>
    <row r="207" s="54" customFormat="1" x14ac:dyDescent="0.35"/>
    <row r="208" s="54" customFormat="1" x14ac:dyDescent="0.35"/>
    <row r="209" s="54" customFormat="1" x14ac:dyDescent="0.35"/>
    <row r="210" s="54" customFormat="1" x14ac:dyDescent="0.35"/>
    <row r="211" s="54" customFormat="1" x14ac:dyDescent="0.35"/>
    <row r="212" s="54" customFormat="1" x14ac:dyDescent="0.35"/>
    <row r="213" s="54" customFormat="1" x14ac:dyDescent="0.35"/>
    <row r="214" s="54" customFormat="1" x14ac:dyDescent="0.35"/>
    <row r="215" s="54" customFormat="1" x14ac:dyDescent="0.35"/>
    <row r="216" s="54" customFormat="1" x14ac:dyDescent="0.35"/>
    <row r="217" s="54" customFormat="1" x14ac:dyDescent="0.35"/>
    <row r="218" s="54" customFormat="1" x14ac:dyDescent="0.35"/>
    <row r="219" s="54" customFormat="1" x14ac:dyDescent="0.35"/>
    <row r="220" s="54" customFormat="1" x14ac:dyDescent="0.35"/>
    <row r="221" s="54" customFormat="1" x14ac:dyDescent="0.35"/>
    <row r="222" s="54" customFormat="1" x14ac:dyDescent="0.35"/>
    <row r="223" s="54" customFormat="1" x14ac:dyDescent="0.35"/>
    <row r="224" s="54" customFormat="1" x14ac:dyDescent="0.35"/>
    <row r="225" s="54" customFormat="1" x14ac:dyDescent="0.35"/>
    <row r="226" s="54" customFormat="1" x14ac:dyDescent="0.35"/>
    <row r="227" s="54" customFormat="1" x14ac:dyDescent="0.35"/>
    <row r="228" s="54" customFormat="1" x14ac:dyDescent="0.35"/>
    <row r="229" s="54" customFormat="1" x14ac:dyDescent="0.35"/>
    <row r="230" s="54" customFormat="1" x14ac:dyDescent="0.35"/>
    <row r="231" s="54" customFormat="1" x14ac:dyDescent="0.35"/>
    <row r="232" s="54" customFormat="1" x14ac:dyDescent="0.35"/>
    <row r="233" s="54" customFormat="1" x14ac:dyDescent="0.35"/>
    <row r="234" s="54" customFormat="1" x14ac:dyDescent="0.35"/>
    <row r="235" s="54" customFormat="1" x14ac:dyDescent="0.35"/>
    <row r="236" s="54" customFormat="1" x14ac:dyDescent="0.35"/>
    <row r="237" s="54" customFormat="1" x14ac:dyDescent="0.35"/>
    <row r="238" s="54" customFormat="1" x14ac:dyDescent="0.35"/>
    <row r="239" s="54" customFormat="1" x14ac:dyDescent="0.35"/>
    <row r="240" s="54" customFormat="1" x14ac:dyDescent="0.35"/>
    <row r="241" s="54" customFormat="1" x14ac:dyDescent="0.35"/>
    <row r="242" s="54" customFormat="1" x14ac:dyDescent="0.35"/>
    <row r="243" s="54" customFormat="1" x14ac:dyDescent="0.35"/>
    <row r="244" s="54" customFormat="1" x14ac:dyDescent="0.35"/>
    <row r="245" s="54" customFormat="1" x14ac:dyDescent="0.35"/>
    <row r="246" s="54" customFormat="1" x14ac:dyDescent="0.35"/>
    <row r="247" s="54" customFormat="1" x14ac:dyDescent="0.35"/>
    <row r="248" s="54" customFormat="1" x14ac:dyDescent="0.35"/>
    <row r="249" s="54" customFormat="1" x14ac:dyDescent="0.35"/>
    <row r="250" s="54" customFormat="1" x14ac:dyDescent="0.35"/>
    <row r="251" s="54" customFormat="1" x14ac:dyDescent="0.35"/>
    <row r="252" s="54" customFormat="1" x14ac:dyDescent="0.35"/>
    <row r="253" s="54" customFormat="1" x14ac:dyDescent="0.35"/>
    <row r="254" s="54" customFormat="1" x14ac:dyDescent="0.35"/>
    <row r="255" s="54" customFormat="1" x14ac:dyDescent="0.35"/>
    <row r="256" s="54" customFormat="1" x14ac:dyDescent="0.35"/>
    <row r="257" s="54" customFormat="1" x14ac:dyDescent="0.35"/>
    <row r="258" s="54" customFormat="1" x14ac:dyDescent="0.35"/>
    <row r="259" s="54" customFormat="1" x14ac:dyDescent="0.35"/>
    <row r="260" s="54" customFormat="1" x14ac:dyDescent="0.35"/>
    <row r="261" s="54" customFormat="1" x14ac:dyDescent="0.35"/>
    <row r="262" s="54" customFormat="1" x14ac:dyDescent="0.35"/>
    <row r="263" s="54" customFormat="1" x14ac:dyDescent="0.35"/>
    <row r="264" s="54" customFormat="1" x14ac:dyDescent="0.35"/>
    <row r="265" s="54" customFormat="1" x14ac:dyDescent="0.35"/>
    <row r="266" s="54" customFormat="1" x14ac:dyDescent="0.35"/>
    <row r="267" s="54" customFormat="1" x14ac:dyDescent="0.35"/>
    <row r="268" s="54" customFormat="1" x14ac:dyDescent="0.35"/>
    <row r="269" s="54" customFormat="1" x14ac:dyDescent="0.35"/>
    <row r="270" s="54" customFormat="1" x14ac:dyDescent="0.35"/>
    <row r="271" s="54" customFormat="1" x14ac:dyDescent="0.35"/>
    <row r="272" s="54" customFormat="1" x14ac:dyDescent="0.35"/>
    <row r="273" s="54" customFormat="1" x14ac:dyDescent="0.35"/>
    <row r="274" s="54" customFormat="1" x14ac:dyDescent="0.35"/>
    <row r="275" s="54" customFormat="1" x14ac:dyDescent="0.35"/>
    <row r="276" s="54" customFormat="1" x14ac:dyDescent="0.35"/>
    <row r="277" s="54" customFormat="1" x14ac:dyDescent="0.35"/>
    <row r="278" s="54" customFormat="1" x14ac:dyDescent="0.35"/>
    <row r="279" s="54" customFormat="1" x14ac:dyDescent="0.35"/>
    <row r="280" s="54" customFormat="1" x14ac:dyDescent="0.35"/>
    <row r="281" s="54" customFormat="1" x14ac:dyDescent="0.35"/>
    <row r="282" s="54" customFormat="1" x14ac:dyDescent="0.35"/>
    <row r="283" s="54" customFormat="1" x14ac:dyDescent="0.35"/>
    <row r="284" s="54" customFormat="1" x14ac:dyDescent="0.35"/>
    <row r="285" s="54" customFormat="1" x14ac:dyDescent="0.35"/>
    <row r="286" s="54" customFormat="1" x14ac:dyDescent="0.35"/>
    <row r="287" s="54" customFormat="1" x14ac:dyDescent="0.35"/>
    <row r="288" s="54" customFormat="1" x14ac:dyDescent="0.35"/>
    <row r="289" s="54" customFormat="1" x14ac:dyDescent="0.35"/>
    <row r="290" s="54" customFormat="1" x14ac:dyDescent="0.35"/>
    <row r="291" s="54" customFormat="1" x14ac:dyDescent="0.35"/>
    <row r="292" s="54" customFormat="1" x14ac:dyDescent="0.35"/>
    <row r="293" s="54" customFormat="1" x14ac:dyDescent="0.35"/>
    <row r="294" s="54" customFormat="1" x14ac:dyDescent="0.35"/>
    <row r="295" s="54" customFormat="1" x14ac:dyDescent="0.35"/>
    <row r="296" s="54" customFormat="1" x14ac:dyDescent="0.35"/>
    <row r="297" s="54" customFormat="1" x14ac:dyDescent="0.35"/>
    <row r="298" s="54" customFormat="1" x14ac:dyDescent="0.35"/>
    <row r="299" s="54" customFormat="1" x14ac:dyDescent="0.35"/>
    <row r="300" s="54" customFormat="1" x14ac:dyDescent="0.35"/>
    <row r="301" s="54" customFormat="1" x14ac:dyDescent="0.35"/>
    <row r="302" s="54" customFormat="1" x14ac:dyDescent="0.35"/>
    <row r="303" s="54" customFormat="1" x14ac:dyDescent="0.35"/>
    <row r="304" s="54" customFormat="1" x14ac:dyDescent="0.35"/>
    <row r="305" s="54" customFormat="1" x14ac:dyDescent="0.35"/>
    <row r="306" s="54" customFormat="1" x14ac:dyDescent="0.35"/>
    <row r="307" s="54" customFormat="1" x14ac:dyDescent="0.35"/>
    <row r="308" s="54" customFormat="1" x14ac:dyDescent="0.35"/>
    <row r="309" s="54" customFormat="1" x14ac:dyDescent="0.35"/>
    <row r="310" s="54" customFormat="1" x14ac:dyDescent="0.35"/>
    <row r="311" s="54" customFormat="1" x14ac:dyDescent="0.35"/>
    <row r="312" s="54" customFormat="1" x14ac:dyDescent="0.35"/>
    <row r="313" s="54" customFormat="1" x14ac:dyDescent="0.35"/>
    <row r="314" s="54" customFormat="1" x14ac:dyDescent="0.35"/>
  </sheetData>
  <sheetProtection algorithmName="SHA-512" hashValue="cYFe7oEGI/1vxrDGE3rP35KFPsvjTUN/ntWkWJnO2BE+2ABVeHVcI3GsMwtzPqvc0EH0HeaBmZxm3W778TDqNg==" saltValue="u0nJSYjhluHHQvzwOpxSGQ==" spinCount="100000" sheet="1" objects="1" scenarios="1"/>
  <protectedRanges>
    <protectedRange sqref="D7:D13 G7:G13" name="Bereich1"/>
  </protectedRanges>
  <mergeCells count="4">
    <mergeCell ref="C3:G3"/>
    <mergeCell ref="C16:F16"/>
    <mergeCell ref="C4:G4"/>
    <mergeCell ref="K6:K20"/>
  </mergeCells>
  <conditionalFormatting sqref="D14">
    <cfRule type="expression" dxfId="40" priority="9">
      <formula>$G$14&lt;&gt;1</formula>
    </cfRule>
  </conditionalFormatting>
  <conditionalFormatting sqref="D21:E21">
    <cfRule type="expression" dxfId="39" priority="8">
      <formula>$G$14&lt;&gt;1</formula>
    </cfRule>
  </conditionalFormatting>
  <conditionalFormatting sqref="K5 J6 J5 L5 L6 L7:L19 J7:J21 L20 L21 K21">
    <cfRule type="expression" dxfId="38" priority="1">
      <formula>$D$21/$D$19&lt;-0.2</formula>
    </cfRule>
    <cfRule type="expression" dxfId="37" priority="2">
      <formula>$D$21&gt;=0</formula>
    </cfRule>
  </conditionalFormatting>
  <conditionalFormatting sqref="K5 J5:J21 L5:L20 K21:L21">
    <cfRule type="expression" dxfId="36" priority="3">
      <formula>$D$21/$D$19&gt;=-0.25</formula>
    </cfRule>
  </conditionalFormatting>
  <pageMargins left="0.7" right="0.7" top="0.78740157499999996" bottom="0.78740157499999996" header="0.3" footer="0.3"/>
  <pageSetup paperSize="9" orientation="landscape"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041C8-4A89-4987-AAF5-B64EB2B12C99}">
  <sheetPr codeName="Tabelle5">
    <tabColor theme="4" tint="0.39997558519241921"/>
    <pageSetUpPr autoPageBreaks="0"/>
  </sheetPr>
  <dimension ref="A1:CF257"/>
  <sheetViews>
    <sheetView showRowColHeaders="0" zoomScale="85" zoomScaleNormal="85" workbookViewId="0">
      <selection activeCell="X40" sqref="X40"/>
    </sheetView>
  </sheetViews>
  <sheetFormatPr defaultColWidth="10.81640625" defaultRowHeight="14.5" x14ac:dyDescent="0.35"/>
  <cols>
    <col min="1" max="1" width="1.453125" customWidth="1"/>
    <col min="2" max="2" width="1.81640625" customWidth="1"/>
    <col min="3" max="3" width="61.81640625" customWidth="1"/>
    <col min="4" max="17" width="4.81640625" customWidth="1"/>
    <col min="18" max="18" width="4.7265625" customWidth="1"/>
    <col min="19" max="27" width="4.81640625" customWidth="1"/>
    <col min="28" max="28" width="4.7265625" customWidth="1"/>
    <col min="29" max="37" width="4.81640625" customWidth="1"/>
    <col min="38" max="38" width="5.1796875" customWidth="1"/>
    <col min="39" max="39" width="4.81640625" customWidth="1"/>
    <col min="40" max="40" width="5.453125" customWidth="1"/>
    <col min="41" max="42" width="4.81640625" customWidth="1"/>
    <col min="43" max="43" width="5.1796875" customWidth="1"/>
    <col min="44" max="47" width="4.81640625" customWidth="1"/>
    <col min="48" max="48" width="5.1796875" customWidth="1"/>
    <col min="49" max="49" width="1.81640625" customWidth="1"/>
    <col min="50" max="50" width="1.453125" customWidth="1"/>
    <col min="51" max="68" width="4.81640625" style="54" customWidth="1"/>
    <col min="69" max="84" width="10.81640625" style="54"/>
  </cols>
  <sheetData>
    <row r="1" spans="1:84" ht="7.5" customHeight="1" x14ac:dyDescent="0.3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84" ht="19.5" x14ac:dyDescent="0.35">
      <c r="B2" s="77" t="s">
        <v>58</v>
      </c>
      <c r="C2" s="78"/>
      <c r="D2" s="78"/>
      <c r="E2" s="78"/>
      <c r="F2" s="78"/>
      <c r="G2" s="78"/>
      <c r="H2" s="78"/>
      <c r="I2" s="78"/>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8"/>
      <c r="AN2" s="78"/>
      <c r="AO2" s="78"/>
      <c r="AP2" s="78"/>
      <c r="AQ2" s="78"/>
      <c r="AR2" s="78"/>
      <c r="AS2" s="78"/>
      <c r="AT2" s="78"/>
      <c r="AU2" s="78"/>
      <c r="AV2" s="78"/>
      <c r="AW2" s="79"/>
      <c r="AX2" s="3"/>
    </row>
    <row r="3" spans="1:84" ht="19.5" customHeight="1" x14ac:dyDescent="0.35">
      <c r="A3" s="3"/>
      <c r="B3" s="214" t="s">
        <v>59</v>
      </c>
      <c r="C3" s="184"/>
      <c r="D3" s="184"/>
      <c r="E3" s="184"/>
      <c r="F3" s="184"/>
      <c r="G3" s="3"/>
      <c r="H3" s="82"/>
      <c r="I3" s="3"/>
      <c r="J3" s="209" t="s">
        <v>60</v>
      </c>
      <c r="K3" s="209"/>
      <c r="L3" s="209"/>
      <c r="M3" s="209"/>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18"/>
      <c r="AX3" s="3"/>
    </row>
    <row r="4" spans="1:84" ht="21" customHeight="1" x14ac:dyDescent="0.35">
      <c r="A4" s="3"/>
      <c r="B4" s="214"/>
      <c r="C4" s="184"/>
      <c r="D4" s="184"/>
      <c r="E4" s="184"/>
      <c r="F4" s="184"/>
      <c r="G4" s="3"/>
      <c r="H4" s="82"/>
      <c r="I4" s="3"/>
      <c r="J4" s="209"/>
      <c r="K4" s="209"/>
      <c r="L4" s="209"/>
      <c r="M4" s="209"/>
      <c r="N4" s="3"/>
      <c r="O4" s="211" t="s">
        <v>61</v>
      </c>
      <c r="P4" s="211"/>
      <c r="Q4" s="211"/>
      <c r="R4" s="211"/>
      <c r="S4" s="211"/>
      <c r="T4" s="211"/>
      <c r="U4" s="106"/>
      <c r="V4" s="212" t="s">
        <v>62</v>
      </c>
      <c r="W4" s="212"/>
      <c r="X4" s="212"/>
      <c r="Y4" s="212"/>
      <c r="Z4" s="212"/>
      <c r="AA4" s="212"/>
      <c r="AB4" s="98"/>
      <c r="AC4" s="210" t="s">
        <v>63</v>
      </c>
      <c r="AD4" s="210"/>
      <c r="AE4" s="210"/>
      <c r="AF4" s="210"/>
      <c r="AG4" s="210"/>
      <c r="AH4" s="210"/>
      <c r="AI4" s="107"/>
      <c r="AJ4" s="107"/>
      <c r="AK4" s="107"/>
      <c r="AL4" s="207" t="s">
        <v>64</v>
      </c>
      <c r="AM4" s="207"/>
      <c r="AN4" s="207"/>
      <c r="AO4" s="207"/>
      <c r="AP4" s="207"/>
      <c r="AQ4" s="207"/>
      <c r="AR4" s="207"/>
      <c r="AS4" s="3"/>
      <c r="AT4" s="3"/>
      <c r="AU4" s="3"/>
      <c r="AV4" s="3"/>
      <c r="AW4" s="18"/>
      <c r="AX4" s="3"/>
    </row>
    <row r="5" spans="1:84" ht="14.25" customHeight="1" x14ac:dyDescent="0.35">
      <c r="A5" s="3"/>
      <c r="B5" s="214"/>
      <c r="C5" s="184"/>
      <c r="D5" s="184"/>
      <c r="E5" s="184"/>
      <c r="F5" s="184"/>
      <c r="G5" s="3"/>
      <c r="H5" s="82"/>
      <c r="I5" s="3"/>
      <c r="J5" s="209"/>
      <c r="K5" s="209"/>
      <c r="L5" s="209"/>
      <c r="M5" s="209"/>
      <c r="N5" s="3"/>
      <c r="O5" s="209" t="s">
        <v>65</v>
      </c>
      <c r="P5" s="209"/>
      <c r="Q5" s="209"/>
      <c r="R5" s="209"/>
      <c r="S5" s="209"/>
      <c r="T5" s="209"/>
      <c r="U5" s="87"/>
      <c r="V5" s="209" t="s">
        <v>66</v>
      </c>
      <c r="W5" s="209"/>
      <c r="X5" s="209"/>
      <c r="Y5" s="209"/>
      <c r="Z5" s="209"/>
      <c r="AA5" s="209"/>
      <c r="AB5" s="87"/>
      <c r="AC5" s="209" t="s">
        <v>67</v>
      </c>
      <c r="AD5" s="209"/>
      <c r="AE5" s="209"/>
      <c r="AF5" s="209"/>
      <c r="AG5" s="209"/>
      <c r="AH5" s="209"/>
      <c r="AI5" s="87"/>
      <c r="AJ5" s="87"/>
      <c r="AK5" s="87"/>
      <c r="AL5" s="87"/>
      <c r="AM5" s="87"/>
      <c r="AN5" s="87"/>
      <c r="AO5" s="76"/>
      <c r="AP5" s="76"/>
      <c r="AQ5" s="76"/>
      <c r="AR5" s="76"/>
      <c r="AS5" s="76"/>
      <c r="AT5" s="76"/>
      <c r="AU5" s="76"/>
      <c r="AV5" s="76"/>
      <c r="AW5" s="80"/>
      <c r="AX5" s="76"/>
      <c r="AY5" s="115"/>
      <c r="AZ5" s="115"/>
    </row>
    <row r="6" spans="1:84" ht="41.25" customHeight="1" x14ac:dyDescent="0.35">
      <c r="A6" s="3"/>
      <c r="B6" s="214"/>
      <c r="C6" s="184"/>
      <c r="D6" s="184"/>
      <c r="E6" s="184"/>
      <c r="F6" s="184"/>
      <c r="G6" s="3"/>
      <c r="H6" s="82"/>
      <c r="I6" s="3"/>
      <c r="J6" s="209"/>
      <c r="K6" s="209"/>
      <c r="L6" s="209"/>
      <c r="M6" s="209"/>
      <c r="N6" s="3"/>
      <c r="O6" s="209"/>
      <c r="P6" s="209"/>
      <c r="Q6" s="209"/>
      <c r="R6" s="209"/>
      <c r="S6" s="209"/>
      <c r="T6" s="209"/>
      <c r="U6" s="87"/>
      <c r="V6" s="209"/>
      <c r="W6" s="209"/>
      <c r="X6" s="209"/>
      <c r="Y6" s="209"/>
      <c r="Z6" s="209"/>
      <c r="AA6" s="209"/>
      <c r="AB6" s="87"/>
      <c r="AC6" s="209"/>
      <c r="AD6" s="209"/>
      <c r="AE6" s="209"/>
      <c r="AF6" s="209"/>
      <c r="AG6" s="209"/>
      <c r="AH6" s="209"/>
      <c r="AI6" s="87"/>
      <c r="AJ6" s="87"/>
      <c r="AK6" s="87"/>
      <c r="AL6" s="208" t="s">
        <v>68</v>
      </c>
      <c r="AM6" s="208"/>
      <c r="AN6" s="208"/>
      <c r="AO6" s="208"/>
      <c r="AP6" s="208"/>
      <c r="AQ6" s="208"/>
      <c r="AR6" s="208"/>
      <c r="AS6" s="3"/>
      <c r="AT6" s="3"/>
      <c r="AU6" s="3"/>
      <c r="AV6" s="3"/>
      <c r="AW6" s="18"/>
      <c r="AX6" s="3"/>
    </row>
    <row r="7" spans="1:84" ht="25.5" customHeight="1" x14ac:dyDescent="0.35">
      <c r="A7" s="3"/>
      <c r="B7" s="17"/>
      <c r="C7" s="150"/>
      <c r="D7" s="150"/>
      <c r="E7" s="150"/>
      <c r="F7" s="3"/>
      <c r="G7" s="3"/>
      <c r="H7" s="3"/>
      <c r="I7" s="3"/>
      <c r="J7" s="150"/>
      <c r="K7" s="150"/>
      <c r="L7" s="150"/>
      <c r="M7" s="150"/>
      <c r="N7" s="150"/>
      <c r="O7" s="209"/>
      <c r="P7" s="209"/>
      <c r="Q7" s="209"/>
      <c r="R7" s="209"/>
      <c r="S7" s="209"/>
      <c r="T7" s="209"/>
      <c r="U7" s="150"/>
      <c r="V7" s="209"/>
      <c r="W7" s="209"/>
      <c r="X7" s="209"/>
      <c r="Y7" s="209"/>
      <c r="Z7" s="209"/>
      <c r="AA7" s="209"/>
      <c r="AB7" s="3"/>
      <c r="AC7" s="209"/>
      <c r="AD7" s="209"/>
      <c r="AE7" s="209"/>
      <c r="AF7" s="209"/>
      <c r="AG7" s="209"/>
      <c r="AH7" s="209"/>
      <c r="AI7" s="3"/>
      <c r="AJ7" s="3"/>
      <c r="AK7" s="3"/>
      <c r="AL7" s="3"/>
      <c r="AM7" s="3"/>
      <c r="AN7" s="3"/>
      <c r="AO7" s="3"/>
      <c r="AP7" s="3"/>
      <c r="AQ7" s="3"/>
      <c r="AR7" s="3"/>
      <c r="AS7" s="3"/>
      <c r="AT7" s="3"/>
      <c r="AU7" s="3"/>
      <c r="AV7" s="3"/>
      <c r="AW7" s="18"/>
      <c r="AX7" s="3"/>
    </row>
    <row r="8" spans="1:84" ht="8.25" customHeight="1" x14ac:dyDescent="0.35">
      <c r="A8" s="3"/>
      <c r="B8" s="19"/>
      <c r="C8" s="81"/>
      <c r="D8" s="81"/>
      <c r="E8" s="81"/>
      <c r="F8" s="20"/>
      <c r="G8" s="20"/>
      <c r="H8" s="20"/>
      <c r="I8" s="20"/>
      <c r="J8" s="81"/>
      <c r="K8" s="81"/>
      <c r="L8" s="81"/>
      <c r="M8" s="81"/>
      <c r="N8" s="81"/>
      <c r="O8" s="81"/>
      <c r="P8" s="81"/>
      <c r="Q8" s="81"/>
      <c r="R8" s="81"/>
      <c r="S8" s="81"/>
      <c r="T8" s="81"/>
      <c r="U8" s="81"/>
      <c r="V8" s="81"/>
      <c r="W8" s="81"/>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1"/>
      <c r="AX8" s="3"/>
    </row>
    <row r="9" spans="1:84" x14ac:dyDescent="0.35">
      <c r="A9" s="3"/>
      <c r="B9" s="14"/>
      <c r="C9" s="49"/>
      <c r="D9" s="49"/>
      <c r="E9" s="49"/>
      <c r="F9" s="49"/>
      <c r="G9" s="49"/>
      <c r="H9" s="49"/>
      <c r="I9" s="49"/>
      <c r="J9" s="49"/>
      <c r="K9" s="49"/>
      <c r="L9" s="49"/>
      <c r="M9" s="49"/>
      <c r="N9" s="49"/>
      <c r="O9" s="49"/>
      <c r="P9" s="49"/>
      <c r="Q9" s="49"/>
      <c r="R9" s="49"/>
      <c r="S9" s="49"/>
      <c r="T9" s="49"/>
      <c r="U9" s="49"/>
      <c r="V9" s="49"/>
      <c r="W9" s="49"/>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6"/>
      <c r="AX9" s="3"/>
    </row>
    <row r="10" spans="1:84" s="2" customFormat="1" ht="9" customHeight="1" thickBot="1" x14ac:dyDescent="0.4">
      <c r="A10" s="6"/>
      <c r="B10" s="29"/>
      <c r="C10" s="93"/>
      <c r="D10" s="12">
        <f>IF(AND(C$32&lt;='Island inputs'!$D$12/1000,'Island inputs'!$D$12/1000&lt;D$32),1,0)</f>
        <v>0</v>
      </c>
      <c r="E10" s="12">
        <f>IF(AND(D$32&lt;='Island inputs'!$D$12/1000,'Island inputs'!$D$12/1000&lt;E$32),1,0)</f>
        <v>0</v>
      </c>
      <c r="F10" s="12">
        <f>IF(AND(E$32&lt;='Island inputs'!$D$12/1000,'Island inputs'!$D$12/1000&lt;F$32),1,0)</f>
        <v>0</v>
      </c>
      <c r="G10" s="12">
        <f>IF(AND(F$32&lt;='Island inputs'!$D$12/1000,'Island inputs'!$D$12/1000&lt;G$32),1,0)</f>
        <v>1</v>
      </c>
      <c r="H10" s="12">
        <f>IF(AND(G$32&lt;='Island inputs'!$D$12/1000,'Island inputs'!$D$12/1000&lt;H$32),1,0)</f>
        <v>0</v>
      </c>
      <c r="I10" s="12">
        <f>IF(AND(H$32&lt;='Island inputs'!$D$12/1000,'Island inputs'!$D$12/1000&lt;I$32),1,0)</f>
        <v>0</v>
      </c>
      <c r="J10" s="12">
        <f>IF(AND(I$32&lt;='Island inputs'!$D$12/1000,'Island inputs'!$D$12/1000&lt;J$32),1,0)</f>
        <v>0</v>
      </c>
      <c r="K10" s="12">
        <f>IF(AND(J$32&lt;='Island inputs'!$D$12/1000,'Island inputs'!$D$12/1000&lt;K$32),1,0)</f>
        <v>0</v>
      </c>
      <c r="L10" s="12">
        <f>IF(AND(K$32&lt;='Island inputs'!$D$12/1000,'Island inputs'!$D$12/1000&lt;L$32),1,0)</f>
        <v>0</v>
      </c>
      <c r="M10" s="12">
        <f>IF(AND(L$32&lt;='Island inputs'!$D$12/1000,'Island inputs'!$D$12/1000&lt;M$32),1,0)</f>
        <v>0</v>
      </c>
      <c r="N10" s="12">
        <f>IF(AND(M$32&lt;='Island inputs'!$D$12/1000,'Island inputs'!$D$12/1000&lt;N$32),1,0)</f>
        <v>0</v>
      </c>
      <c r="O10" s="12">
        <f>IF(AND(N$32&lt;='Island inputs'!$D$12/1000,'Island inputs'!$D$12/1000&lt;O$32),1,0)</f>
        <v>0</v>
      </c>
      <c r="P10" s="12">
        <f>IF(AND(O$32&lt;='Island inputs'!$D$12/1000,'Island inputs'!$D$12/1000&lt;P$32),1,0)</f>
        <v>0</v>
      </c>
      <c r="Q10" s="12">
        <f>IF(AND(P$32&lt;='Island inputs'!$D$12/1000,'Island inputs'!$D$12/1000&lt;Q$32),1,0)</f>
        <v>0</v>
      </c>
      <c r="R10" s="12">
        <f>IF(AND(Q$32&lt;='Island inputs'!$D$12/1000,'Island inputs'!$D$12/1000&lt;R$32),1,0)</f>
        <v>0</v>
      </c>
      <c r="S10" s="12">
        <f>IF(AND(R$32&lt;='Island inputs'!$D$12/1000,'Island inputs'!$D$12/1000&lt;S$32),1,0)</f>
        <v>0</v>
      </c>
      <c r="T10" s="12">
        <f>IF(AND(S$32&lt;='Island inputs'!$D$12/1000,'Island inputs'!$D$12/1000&lt;T$32),1,0)</f>
        <v>0</v>
      </c>
      <c r="U10" s="12">
        <f>IF(AND(T$32&lt;='Island inputs'!$D$12/1000,'Island inputs'!$D$12/1000&lt;U$32),1,0)</f>
        <v>0</v>
      </c>
      <c r="V10" s="12">
        <f>IF(AND(U$32&lt;='Island inputs'!$D$12/1000,'Island inputs'!$D$12/1000&lt;V$32),1,0)</f>
        <v>0</v>
      </c>
      <c r="W10" s="12">
        <f>IF(AND(V$32&lt;='Island inputs'!$D$12/1000,'Island inputs'!$D$12/1000&lt;W$32),1,0)</f>
        <v>0</v>
      </c>
      <c r="X10" s="12">
        <f>IF(AND(W$32&lt;='Island inputs'!$D$12/1000,'Island inputs'!$D$12/1000&lt;X$32),1,0)</f>
        <v>0</v>
      </c>
      <c r="Y10" s="12">
        <f>IF(AND(X$32&lt;='Island inputs'!$D$12/1000,'Island inputs'!$D$12/1000&lt;Y$32),1,0)</f>
        <v>0</v>
      </c>
      <c r="Z10" s="12">
        <f>IF(AND(Y$32&lt;='Island inputs'!$D$12/1000,'Island inputs'!$D$12/1000&lt;Z$32),1,0)</f>
        <v>0</v>
      </c>
      <c r="AA10" s="12">
        <f>IF(AND(Z$32&lt;='Island inputs'!$D$12/1000,'Island inputs'!$D$12/1000&lt;AA$32),1,0)</f>
        <v>0</v>
      </c>
      <c r="AB10" s="12">
        <f>IF(AND(AA$32&lt;='Island inputs'!$D$12/1000,'Island inputs'!$D$12/1000&lt;AB$32),1,0)</f>
        <v>0</v>
      </c>
      <c r="AC10" s="12">
        <f>IF(AND(AB$32&lt;='Island inputs'!$D$12/1000,'Island inputs'!$D$12/1000&lt;AC$32),1,0)</f>
        <v>0</v>
      </c>
      <c r="AD10" s="12">
        <f>IF(AND(AC$32&lt;='Island inputs'!$D$12/1000,'Island inputs'!$D$12/1000&lt;AD$32),1,0)</f>
        <v>0</v>
      </c>
      <c r="AE10" s="12">
        <f>IF(AND(AD$32&lt;='Island inputs'!$D$12/1000,'Island inputs'!$D$12/1000&lt;AE$32),1,0)</f>
        <v>0</v>
      </c>
      <c r="AF10" s="12">
        <f>IF(AND(AE$32&lt;='Island inputs'!$D$12/1000,'Island inputs'!$D$12/1000&lt;AF$32),1,0)</f>
        <v>0</v>
      </c>
      <c r="AG10" s="12">
        <f>IF(AND(AF$32&lt;='Island inputs'!$D$12/1000,'Island inputs'!$D$12/1000&lt;AG$32),1,0)</f>
        <v>0</v>
      </c>
      <c r="AH10" s="12">
        <f>IF(AND(AG$32&lt;='Island inputs'!$D$12/1000,'Island inputs'!$D$12/1000&lt;AH$32),1,0)</f>
        <v>0</v>
      </c>
      <c r="AI10" s="12">
        <f>IF(AND(AH$32&lt;='Island inputs'!$D$12/1000,'Island inputs'!$D$12/1000&lt;AI$32),1,0)</f>
        <v>0</v>
      </c>
      <c r="AJ10" s="12">
        <f>IF(AND(AI$32&lt;='Island inputs'!$D$12/1000,'Island inputs'!$D$12/1000&lt;AJ$32),1,0)</f>
        <v>0</v>
      </c>
      <c r="AK10" s="12">
        <f>IF(AND(AJ$32&lt;='Island inputs'!$D$12/1000,'Island inputs'!$D$12/1000&lt;AK$32),1,0)</f>
        <v>0</v>
      </c>
      <c r="AL10" s="12">
        <f>IF(AND(AK$32&lt;='Island inputs'!$D$12/1000,'Island inputs'!$D$12/1000&lt;AL$32),1,0)</f>
        <v>0</v>
      </c>
      <c r="AM10" s="12">
        <f>IF(AND(AL$32&lt;='Island inputs'!$D$12/1000,'Island inputs'!$D$12/1000&lt;AM$32),1,0)</f>
        <v>0</v>
      </c>
      <c r="AN10" s="12">
        <f>IF(AND(AM$32&lt;='Island inputs'!$D$12/1000,'Island inputs'!$D$12/1000&lt;AN$32),1,0)</f>
        <v>0</v>
      </c>
      <c r="AO10" s="12">
        <f>IF(AND(AN$32&lt;='Island inputs'!$D$12/1000,'Island inputs'!$D$12/1000&lt;AO$32),1,0)</f>
        <v>0</v>
      </c>
      <c r="AP10" s="12">
        <f>IF(AND(AO$32&lt;='Island inputs'!$D$12/1000,'Island inputs'!$D$12/1000&lt;AP$32),1,0)</f>
        <v>0</v>
      </c>
      <c r="AQ10" s="12">
        <f>IF(AND(AP$32&lt;='Island inputs'!$D$12/1000,'Island inputs'!$D$12/1000&lt;AQ$32),1,0)</f>
        <v>0</v>
      </c>
      <c r="AR10" s="12">
        <f>IF(AND(AQ$32&lt;='Island inputs'!$D$12/1000,'Island inputs'!$D$12/1000&lt;AR$32),1,0)</f>
        <v>0</v>
      </c>
      <c r="AS10" s="12">
        <f>IF(AND(AR$32&lt;='Island inputs'!$D$12/1000,'Island inputs'!$D$12/1000&lt;AS$32),1,0)</f>
        <v>0</v>
      </c>
      <c r="AT10" s="12">
        <f>IF(AND(AS$32&lt;='Island inputs'!$D$12/1000,'Island inputs'!$D$12/1000&lt;AT$32),1,0)</f>
        <v>0</v>
      </c>
      <c r="AU10" s="12">
        <f>IF(AND(AT$32&lt;='Island inputs'!$D$12/1000,'Island inputs'!$D$12/1000&lt;AU$32),1,0)</f>
        <v>0</v>
      </c>
      <c r="AV10" s="12">
        <f>IF(AND(AU$32&lt;='Island inputs'!$D$12/1000,'Island inputs'!$D$12/1000&lt;AV$32),1,0)</f>
        <v>0</v>
      </c>
      <c r="AW10" s="18"/>
      <c r="AX10" s="3"/>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row>
    <row r="11" spans="1:84" s="2" customFormat="1" ht="28.5" customHeight="1" thickTop="1" thickBot="1" x14ac:dyDescent="0.4">
      <c r="A11" s="6"/>
      <c r="B11" s="29"/>
      <c r="C11" s="93"/>
      <c r="D11" s="223" t="s">
        <v>69</v>
      </c>
      <c r="E11" s="224"/>
      <c r="F11" s="224"/>
      <c r="G11" s="224"/>
      <c r="H11" s="224"/>
      <c r="I11" s="224"/>
      <c r="J11" s="224"/>
      <c r="K11" s="224"/>
      <c r="L11" s="224"/>
      <c r="M11" s="224"/>
      <c r="N11" s="224"/>
      <c r="O11" s="224"/>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4"/>
      <c r="AO11" s="224"/>
      <c r="AP11" s="224"/>
      <c r="AQ11" s="224"/>
      <c r="AR11" s="224"/>
      <c r="AS11" s="224"/>
      <c r="AT11" s="224"/>
      <c r="AU11" s="224"/>
      <c r="AV11" s="225"/>
      <c r="AW11" s="18"/>
      <c r="AX11" s="3"/>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row>
    <row r="12" spans="1:84" s="2" customFormat="1" ht="9" customHeight="1" thickTop="1" thickBot="1" x14ac:dyDescent="0.4">
      <c r="A12" s="6"/>
      <c r="B12" s="29"/>
      <c r="C12" s="93"/>
      <c r="D12" s="12">
        <f>IF(AND(C$32&lt;='Island inputs'!$D$12/1000,'Island inputs'!$D$12/1000&lt;D$32),1,0)</f>
        <v>0</v>
      </c>
      <c r="E12" s="12">
        <f>IF(AND(D$32&lt;='Island inputs'!$D$12/1000,'Island inputs'!$D$12/1000&lt;E$32),1,0)</f>
        <v>0</v>
      </c>
      <c r="F12" s="12">
        <f>IF(AND(E$32&lt;='Island inputs'!$D$12/1000,'Island inputs'!$D$12/1000&lt;F$32),1,0)</f>
        <v>0</v>
      </c>
      <c r="G12" s="12">
        <f>IF(AND(F$32&lt;='Island inputs'!$D$12/1000,'Island inputs'!$D$12/1000&lt;G$32),1,0)</f>
        <v>1</v>
      </c>
      <c r="H12" s="12">
        <f>IF(AND(G$32&lt;='Island inputs'!$D$12/1000,'Island inputs'!$D$12/1000&lt;H$32),1,0)</f>
        <v>0</v>
      </c>
      <c r="I12" s="12">
        <f>IF(AND(H$32&lt;='Island inputs'!$D$12/1000,'Island inputs'!$D$12/1000&lt;I$32),1,0)</f>
        <v>0</v>
      </c>
      <c r="J12" s="12">
        <f>IF(AND(I$32&lt;='Island inputs'!$D$12/1000,'Island inputs'!$D$12/1000&lt;J$32),1,0)</f>
        <v>0</v>
      </c>
      <c r="K12" s="12">
        <f>IF(AND(J$32&lt;='Island inputs'!$D$12/1000,'Island inputs'!$D$12/1000&lt;K$32),1,0)</f>
        <v>0</v>
      </c>
      <c r="L12" s="12">
        <f>IF(AND(K$32&lt;='Island inputs'!$D$12/1000,'Island inputs'!$D$12/1000&lt;L$32),1,0)</f>
        <v>0</v>
      </c>
      <c r="M12" s="12">
        <f>IF(AND(L$32&lt;='Island inputs'!$D$12/1000,'Island inputs'!$D$12/1000&lt;M$32),1,0)</f>
        <v>0</v>
      </c>
      <c r="N12" s="12">
        <f>IF(AND(M$32&lt;='Island inputs'!$D$12/1000,'Island inputs'!$D$12/1000&lt;N$32),1,0)</f>
        <v>0</v>
      </c>
      <c r="O12" s="12">
        <f>IF(AND(N$32&lt;='Island inputs'!$D$12/1000,'Island inputs'!$D$12/1000&lt;O$32),1,0)</f>
        <v>0</v>
      </c>
      <c r="P12" s="12">
        <f>IF(AND(O$32&lt;='Island inputs'!$D$12/1000,'Island inputs'!$D$12/1000&lt;P$32),1,0)</f>
        <v>0</v>
      </c>
      <c r="Q12" s="12">
        <f>IF(AND(P$32&lt;='Island inputs'!$D$12/1000,'Island inputs'!$D$12/1000&lt;Q$32),1,0)</f>
        <v>0</v>
      </c>
      <c r="R12" s="12">
        <f>IF(AND(Q$32&lt;='Island inputs'!$D$12/1000,'Island inputs'!$D$12/1000&lt;R$32),1,0)</f>
        <v>0</v>
      </c>
      <c r="S12" s="12">
        <f>IF(AND(R$32&lt;='Island inputs'!$D$12/1000,'Island inputs'!$D$12/1000&lt;S$32),1,0)</f>
        <v>0</v>
      </c>
      <c r="T12" s="12">
        <f>IF(AND(S$32&lt;='Island inputs'!$D$12/1000,'Island inputs'!$D$12/1000&lt;T$32),1,0)</f>
        <v>0</v>
      </c>
      <c r="U12" s="12">
        <f>IF(AND(T$32&lt;='Island inputs'!$D$12/1000,'Island inputs'!$D$12/1000&lt;U$32),1,0)</f>
        <v>0</v>
      </c>
      <c r="V12" s="12">
        <f>IF(AND(U$32&lt;='Island inputs'!$D$12/1000,'Island inputs'!$D$12/1000&lt;V$32),1,0)</f>
        <v>0</v>
      </c>
      <c r="W12" s="12">
        <f>IF(AND(V$32&lt;='Island inputs'!$D$12/1000,'Island inputs'!$D$12/1000&lt;W$32),1,0)</f>
        <v>0</v>
      </c>
      <c r="X12" s="12">
        <f>IF(AND(W$32&lt;='Island inputs'!$D$12/1000,'Island inputs'!$D$12/1000&lt;X$32),1,0)</f>
        <v>0</v>
      </c>
      <c r="Y12" s="12">
        <f>IF(AND(X$32&lt;='Island inputs'!$D$12/1000,'Island inputs'!$D$12/1000&lt;Y$32),1,0)</f>
        <v>0</v>
      </c>
      <c r="Z12" s="12">
        <f>IF(AND(Y$32&lt;='Island inputs'!$D$12/1000,'Island inputs'!$D$12/1000&lt;Z$32),1,0)</f>
        <v>0</v>
      </c>
      <c r="AA12" s="12">
        <f>IF(AND(Z$32&lt;='Island inputs'!$D$12/1000,'Island inputs'!$D$12/1000&lt;AA$32),1,0)</f>
        <v>0</v>
      </c>
      <c r="AB12" s="12">
        <f>IF(AND(AA$32&lt;='Island inputs'!$D$12/1000,'Island inputs'!$D$12/1000&lt;AB$32),1,0)</f>
        <v>0</v>
      </c>
      <c r="AC12" s="12">
        <f>IF(AND(AB$32&lt;='Island inputs'!$D$12/1000,'Island inputs'!$D$12/1000&lt;AC$32),1,0)</f>
        <v>0</v>
      </c>
      <c r="AD12" s="12">
        <f>IF(AND(AC$32&lt;='Island inputs'!$D$12/1000,'Island inputs'!$D$12/1000&lt;AD$32),1,0)</f>
        <v>0</v>
      </c>
      <c r="AE12" s="12">
        <f>IF(AND(AD$32&lt;='Island inputs'!$D$12/1000,'Island inputs'!$D$12/1000&lt;AE$32),1,0)</f>
        <v>0</v>
      </c>
      <c r="AF12" s="12">
        <f>IF(AND(AE$32&lt;='Island inputs'!$D$12/1000,'Island inputs'!$D$12/1000&lt;AF$32),1,0)</f>
        <v>0</v>
      </c>
      <c r="AG12" s="12">
        <f>IF(AND(AF$32&lt;='Island inputs'!$D$12/1000,'Island inputs'!$D$12/1000&lt;AG$32),1,0)</f>
        <v>0</v>
      </c>
      <c r="AH12" s="12">
        <f>IF(AND(AG$32&lt;='Island inputs'!$D$12/1000,'Island inputs'!$D$12/1000&lt;AH$32),1,0)</f>
        <v>0</v>
      </c>
      <c r="AI12" s="12">
        <f>IF(AND(AH$32&lt;='Island inputs'!$D$12/1000,'Island inputs'!$D$12/1000&lt;AI$32),1,0)</f>
        <v>0</v>
      </c>
      <c r="AJ12" s="12">
        <f>IF(AND(AI$32&lt;='Island inputs'!$D$12/1000,'Island inputs'!$D$12/1000&lt;AJ$32),1,0)</f>
        <v>0</v>
      </c>
      <c r="AK12" s="12">
        <f>IF(AND(AJ$32&lt;='Island inputs'!$D$12/1000,'Island inputs'!$D$12/1000&lt;AK$32),1,0)</f>
        <v>0</v>
      </c>
      <c r="AL12" s="12">
        <f>IF(AND(AK$32&lt;='Island inputs'!$D$12/1000,'Island inputs'!$D$12/1000&lt;AL$32),1,0)</f>
        <v>0</v>
      </c>
      <c r="AM12" s="12">
        <f>IF(AND(AL$32&lt;='Island inputs'!$D$12/1000,'Island inputs'!$D$12/1000&lt;AM$32),1,0)</f>
        <v>0</v>
      </c>
      <c r="AN12" s="12">
        <f>IF(AND(AM$32&lt;='Island inputs'!$D$12/1000,'Island inputs'!$D$12/1000&lt;AN$32),1,0)</f>
        <v>0</v>
      </c>
      <c r="AO12" s="12">
        <f>IF(AND(AN$32&lt;='Island inputs'!$D$12/1000,'Island inputs'!$D$12/1000&lt;AO$32),1,0)</f>
        <v>0</v>
      </c>
      <c r="AP12" s="12">
        <f>IF(AND(AO$32&lt;='Island inputs'!$D$12/1000,'Island inputs'!$D$12/1000&lt;AP$32),1,0)</f>
        <v>0</v>
      </c>
      <c r="AQ12" s="12">
        <f>IF(AND(AP$32&lt;='Island inputs'!$D$12/1000,'Island inputs'!$D$12/1000&lt;AQ$32),1,0)</f>
        <v>0</v>
      </c>
      <c r="AR12" s="12">
        <f>IF(AND(AQ$32&lt;='Island inputs'!$D$12/1000,'Island inputs'!$D$12/1000&lt;AR$32),1,0)</f>
        <v>0</v>
      </c>
      <c r="AS12" s="12">
        <f>IF(AND(AR$32&lt;='Island inputs'!$D$12/1000,'Island inputs'!$D$12/1000&lt;AS$32),1,0)</f>
        <v>0</v>
      </c>
      <c r="AT12" s="12">
        <f>IF(AND(AS$32&lt;='Island inputs'!$D$12/1000,'Island inputs'!$D$12/1000&lt;AT$32),1,0)</f>
        <v>0</v>
      </c>
      <c r="AU12" s="12">
        <f>IF(AND(AT$32&lt;='Island inputs'!$D$12/1000,'Island inputs'!$D$12/1000&lt;AU$32),1,0)</f>
        <v>0</v>
      </c>
      <c r="AV12" s="12">
        <f>IF(AND(AU$32&lt;='Island inputs'!$D$12/1000,'Island inputs'!$D$12/1000&lt;AV$32),1,0)</f>
        <v>0</v>
      </c>
      <c r="AW12" s="18"/>
      <c r="AX12" s="3"/>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row>
    <row r="13" spans="1:84" s="2" customFormat="1" ht="28.5" customHeight="1" thickTop="1" thickBot="1" x14ac:dyDescent="0.4">
      <c r="A13" s="6"/>
      <c r="B13" s="29"/>
      <c r="C13" s="93"/>
      <c r="D13" s="223" t="s">
        <v>70</v>
      </c>
      <c r="E13" s="224"/>
      <c r="F13" s="224"/>
      <c r="G13" s="224"/>
      <c r="H13" s="224"/>
      <c r="I13" s="224"/>
      <c r="J13" s="224"/>
      <c r="K13" s="224"/>
      <c r="L13" s="224"/>
      <c r="M13" s="224"/>
      <c r="N13" s="224"/>
      <c r="O13" s="224"/>
      <c r="P13" s="224"/>
      <c r="Q13" s="224"/>
      <c r="R13" s="224"/>
      <c r="S13" s="224"/>
      <c r="T13" s="224"/>
      <c r="U13" s="224"/>
      <c r="V13" s="224"/>
      <c r="W13" s="224"/>
      <c r="X13" s="224"/>
      <c r="Y13" s="224"/>
      <c r="Z13" s="224"/>
      <c r="AA13" s="224"/>
      <c r="AB13" s="224"/>
      <c r="AC13" s="224"/>
      <c r="AD13" s="224"/>
      <c r="AE13" s="224"/>
      <c r="AF13" s="224"/>
      <c r="AG13" s="224"/>
      <c r="AH13" s="224"/>
      <c r="AI13" s="224"/>
      <c r="AJ13" s="224"/>
      <c r="AK13" s="224"/>
      <c r="AL13" s="224"/>
      <c r="AM13" s="224"/>
      <c r="AN13" s="224"/>
      <c r="AO13" s="224"/>
      <c r="AP13" s="224"/>
      <c r="AQ13" s="224"/>
      <c r="AR13" s="224"/>
      <c r="AS13" s="224"/>
      <c r="AT13" s="224"/>
      <c r="AU13" s="224"/>
      <c r="AV13" s="225"/>
      <c r="AW13" s="18"/>
      <c r="AX13" s="3"/>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row>
    <row r="14" spans="1:84" s="2" customFormat="1" ht="9" customHeight="1" thickTop="1" thickBot="1" x14ac:dyDescent="0.4">
      <c r="A14" s="6"/>
      <c r="B14" s="29"/>
      <c r="C14" s="93"/>
      <c r="D14" s="12">
        <f>IF(AND(C$32&lt;='Island inputs'!$D$12/1000,'Island inputs'!$D$12/1000&lt;D$32),1,0)</f>
        <v>0</v>
      </c>
      <c r="E14" s="12">
        <f>IF(AND(D$32&lt;='Island inputs'!$D$12/1000,'Island inputs'!$D$12/1000&lt;E$32),1,0)</f>
        <v>0</v>
      </c>
      <c r="F14" s="12">
        <f>IF(AND(E$32&lt;='Island inputs'!$D$12/1000,'Island inputs'!$D$12/1000&lt;F$32),1,0)</f>
        <v>0</v>
      </c>
      <c r="G14" s="12">
        <f>IF(AND(F$32&lt;='Island inputs'!$D$12/1000,'Island inputs'!$D$12/1000&lt;G$32),1,0)</f>
        <v>1</v>
      </c>
      <c r="H14" s="12">
        <f>IF(AND(G$32&lt;='Island inputs'!$D$12/1000,'Island inputs'!$D$12/1000&lt;H$32),1,0)</f>
        <v>0</v>
      </c>
      <c r="I14" s="12">
        <f>IF(AND(H$32&lt;='Island inputs'!$D$12/1000,'Island inputs'!$D$12/1000&lt;I$32),1,0)</f>
        <v>0</v>
      </c>
      <c r="J14" s="12">
        <f>IF(AND(I$32&lt;='Island inputs'!$D$12/1000,'Island inputs'!$D$12/1000&lt;J$32),1,0)</f>
        <v>0</v>
      </c>
      <c r="K14" s="12">
        <f>IF(AND(J$32&lt;='Island inputs'!$D$12/1000,'Island inputs'!$D$12/1000&lt;K$32),1,0)</f>
        <v>0</v>
      </c>
      <c r="L14" s="12">
        <f>IF(AND(K$32&lt;='Island inputs'!$D$12/1000,'Island inputs'!$D$12/1000&lt;L$32),1,0)</f>
        <v>0</v>
      </c>
      <c r="M14" s="12">
        <f>IF(AND(L$32&lt;='Island inputs'!$D$12/1000,'Island inputs'!$D$12/1000&lt;M$32),1,0)</f>
        <v>0</v>
      </c>
      <c r="N14" s="12">
        <f>IF(AND(M$32&lt;='Island inputs'!$D$12/1000,'Island inputs'!$D$12/1000&lt;N$32),1,0)</f>
        <v>0</v>
      </c>
      <c r="O14" s="12">
        <f>IF(AND(N$32&lt;='Island inputs'!$D$12/1000,'Island inputs'!$D$12/1000&lt;O$32),1,0)</f>
        <v>0</v>
      </c>
      <c r="P14" s="12">
        <f>IF(AND(O$32&lt;='Island inputs'!$D$12/1000,'Island inputs'!$D$12/1000&lt;P$32),1,0)</f>
        <v>0</v>
      </c>
      <c r="Q14" s="12">
        <f>IF(AND(P$32&lt;='Island inputs'!$D$12/1000,'Island inputs'!$D$12/1000&lt;Q$32),1,0)</f>
        <v>0</v>
      </c>
      <c r="R14" s="12">
        <f>IF(AND(Q$32&lt;='Island inputs'!$D$12/1000,'Island inputs'!$D$12/1000&lt;R$32),1,0)</f>
        <v>0</v>
      </c>
      <c r="S14" s="12">
        <f>IF(AND(R$32&lt;='Island inputs'!$D$12/1000,'Island inputs'!$D$12/1000&lt;S$32),1,0)</f>
        <v>0</v>
      </c>
      <c r="T14" s="12">
        <f>IF(AND(S$32&lt;='Island inputs'!$D$12/1000,'Island inputs'!$D$12/1000&lt;T$32),1,0)</f>
        <v>0</v>
      </c>
      <c r="U14" s="12">
        <f>IF(AND(T$32&lt;='Island inputs'!$D$12/1000,'Island inputs'!$D$12/1000&lt;U$32),1,0)</f>
        <v>0</v>
      </c>
      <c r="V14" s="12">
        <f>IF(AND(U$32&lt;='Island inputs'!$D$12/1000,'Island inputs'!$D$12/1000&lt;V$32),1,0)</f>
        <v>0</v>
      </c>
      <c r="W14" s="12">
        <f>IF(AND(V$32&lt;='Island inputs'!$D$12/1000,'Island inputs'!$D$12/1000&lt;W$32),1,0)</f>
        <v>0</v>
      </c>
      <c r="X14" s="12">
        <f>IF(AND(W$32&lt;='Island inputs'!$D$12/1000,'Island inputs'!$D$12/1000&lt;X$32),1,0)</f>
        <v>0</v>
      </c>
      <c r="Y14" s="12">
        <f>IF(AND(X$32&lt;='Island inputs'!$D$12/1000,'Island inputs'!$D$12/1000&lt;Y$32),1,0)</f>
        <v>0</v>
      </c>
      <c r="Z14" s="12">
        <f>IF(AND(Y$32&lt;='Island inputs'!$D$12/1000,'Island inputs'!$D$12/1000&lt;Z$32),1,0)</f>
        <v>0</v>
      </c>
      <c r="AA14" s="12">
        <f>IF(AND(Z$32&lt;='Island inputs'!$D$12/1000,'Island inputs'!$D$12/1000&lt;AA$32),1,0)</f>
        <v>0</v>
      </c>
      <c r="AB14" s="12">
        <f>IF(AND(AA$32&lt;='Island inputs'!$D$12/1000,'Island inputs'!$D$12/1000&lt;AB$32),1,0)</f>
        <v>0</v>
      </c>
      <c r="AC14" s="12">
        <f>IF(AND(AB$32&lt;='Island inputs'!$D$12/1000,'Island inputs'!$D$12/1000&lt;AC$32),1,0)</f>
        <v>0</v>
      </c>
      <c r="AD14" s="12">
        <f>IF(AND(AC$32&lt;='Island inputs'!$D$12/1000,'Island inputs'!$D$12/1000&lt;AD$32),1,0)</f>
        <v>0</v>
      </c>
      <c r="AE14" s="12">
        <f>IF(AND(AD$32&lt;='Island inputs'!$D$12/1000,'Island inputs'!$D$12/1000&lt;AE$32),1,0)</f>
        <v>0</v>
      </c>
      <c r="AF14" s="12">
        <f>IF(AND(AE$32&lt;='Island inputs'!$D$12/1000,'Island inputs'!$D$12/1000&lt;AF$32),1,0)</f>
        <v>0</v>
      </c>
      <c r="AG14" s="12">
        <f>IF(AND(AF$32&lt;='Island inputs'!$D$12/1000,'Island inputs'!$D$12/1000&lt;AG$32),1,0)</f>
        <v>0</v>
      </c>
      <c r="AH14" s="12">
        <f>IF(AND(AG$32&lt;='Island inputs'!$D$12/1000,'Island inputs'!$D$12/1000&lt;AH$32),1,0)</f>
        <v>0</v>
      </c>
      <c r="AI14" s="12">
        <f>IF(AND(AH$32&lt;='Island inputs'!$D$12/1000,'Island inputs'!$D$12/1000&lt;AI$32),1,0)</f>
        <v>0</v>
      </c>
      <c r="AJ14" s="12">
        <f>IF(AND(AI$32&lt;='Island inputs'!$D$12/1000,'Island inputs'!$D$12/1000&lt;AJ$32),1,0)</f>
        <v>0</v>
      </c>
      <c r="AK14" s="12">
        <f>IF(AND(AJ$32&lt;='Island inputs'!$D$12/1000,'Island inputs'!$D$12/1000&lt;AK$32),1,0)</f>
        <v>0</v>
      </c>
      <c r="AL14" s="12">
        <f>IF(AND(AK$32&lt;='Island inputs'!$D$12/1000,'Island inputs'!$D$12/1000&lt;AL$32),1,0)</f>
        <v>0</v>
      </c>
      <c r="AM14" s="12">
        <f>IF(AND(AL$32&lt;='Island inputs'!$D$12/1000,'Island inputs'!$D$12/1000&lt;AM$32),1,0)</f>
        <v>0</v>
      </c>
      <c r="AN14" s="12">
        <f>IF(AND(AM$32&lt;='Island inputs'!$D$12/1000,'Island inputs'!$D$12/1000&lt;AN$32),1,0)</f>
        <v>0</v>
      </c>
      <c r="AO14" s="12">
        <f>IF(AND(AN$32&lt;='Island inputs'!$D$12/1000,'Island inputs'!$D$12/1000&lt;AO$32),1,0)</f>
        <v>0</v>
      </c>
      <c r="AP14" s="12">
        <f>IF(AND(AO$32&lt;='Island inputs'!$D$12/1000,'Island inputs'!$D$12/1000&lt;AP$32),1,0)</f>
        <v>0</v>
      </c>
      <c r="AQ14" s="12">
        <f>IF(AND(AP$32&lt;='Island inputs'!$D$12/1000,'Island inputs'!$D$12/1000&lt;AQ$32),1,0)</f>
        <v>0</v>
      </c>
      <c r="AR14" s="12">
        <f>IF(AND(AQ$32&lt;='Island inputs'!$D$12/1000,'Island inputs'!$D$12/1000&lt;AR$32),1,0)</f>
        <v>0</v>
      </c>
      <c r="AS14" s="12">
        <f>IF(AND(AR$32&lt;='Island inputs'!$D$12/1000,'Island inputs'!$D$12/1000&lt;AS$32),1,0)</f>
        <v>0</v>
      </c>
      <c r="AT14" s="12">
        <f>IF(AND(AS$32&lt;='Island inputs'!$D$12/1000,'Island inputs'!$D$12/1000&lt;AT$32),1,0)</f>
        <v>0</v>
      </c>
      <c r="AU14" s="12">
        <f>IF(AND(AT$32&lt;='Island inputs'!$D$12/1000,'Island inputs'!$D$12/1000&lt;AU$32),1,0)</f>
        <v>0</v>
      </c>
      <c r="AV14" s="12">
        <f>IF(AND(AU$32&lt;='Island inputs'!$D$12/1000,'Island inputs'!$D$12/1000&lt;AV$32),1,0)</f>
        <v>0</v>
      </c>
      <c r="AW14" s="18"/>
      <c r="AX14" s="3"/>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c r="BX14" s="54"/>
      <c r="BY14" s="54"/>
      <c r="BZ14" s="54"/>
      <c r="CA14" s="54"/>
      <c r="CB14" s="54"/>
      <c r="CC14" s="54"/>
      <c r="CD14" s="54"/>
      <c r="CE14" s="54"/>
      <c r="CF14" s="54"/>
    </row>
    <row r="15" spans="1:84" s="2" customFormat="1" ht="28.5" customHeight="1" thickTop="1" thickBot="1" x14ac:dyDescent="0.4">
      <c r="A15" s="6"/>
      <c r="B15" s="29"/>
      <c r="C15" s="93"/>
      <c r="D15" s="12">
        <f>IF(AND(C$32&lt;='Island inputs'!$D$12/1000,'Island inputs'!$D$12/1000&lt;D$32),1,0)</f>
        <v>0</v>
      </c>
      <c r="E15" s="12">
        <f>IF(AND(D$32&lt;='Island inputs'!$D$12/1000,'Island inputs'!$D$12/1000&lt;E$32),1,0)</f>
        <v>0</v>
      </c>
      <c r="F15" s="12">
        <f>IF(AND(E$32&lt;='Island inputs'!$D$12/1000,'Island inputs'!$D$12/1000&lt;F$32),1,0)</f>
        <v>0</v>
      </c>
      <c r="G15" s="203" t="s">
        <v>71</v>
      </c>
      <c r="H15" s="204"/>
      <c r="I15" s="204"/>
      <c r="J15" s="204"/>
      <c r="K15" s="204"/>
      <c r="L15" s="204"/>
      <c r="M15" s="204"/>
      <c r="N15" s="204"/>
      <c r="O15" s="204"/>
      <c r="P15" s="204"/>
      <c r="Q15" s="204"/>
      <c r="R15" s="204"/>
      <c r="S15" s="204"/>
      <c r="T15" s="204"/>
      <c r="U15" s="204"/>
      <c r="V15" s="204"/>
      <c r="W15" s="204"/>
      <c r="X15" s="204"/>
      <c r="Y15" s="204"/>
      <c r="Z15" s="204"/>
      <c r="AA15" s="204"/>
      <c r="AB15" s="204"/>
      <c r="AC15" s="204"/>
      <c r="AD15" s="204"/>
      <c r="AE15" s="204"/>
      <c r="AF15" s="204"/>
      <c r="AG15" s="204"/>
      <c r="AH15" s="204"/>
      <c r="AI15" s="204"/>
      <c r="AJ15" s="204"/>
      <c r="AK15" s="204"/>
      <c r="AL15" s="204"/>
      <c r="AM15" s="204"/>
      <c r="AN15" s="204"/>
      <c r="AO15" s="204"/>
      <c r="AP15" s="204"/>
      <c r="AQ15" s="204"/>
      <c r="AR15" s="204"/>
      <c r="AS15" s="204"/>
      <c r="AT15" s="204"/>
      <c r="AU15" s="204"/>
      <c r="AV15" s="205"/>
      <c r="AW15" s="18"/>
      <c r="AX15" s="3"/>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54"/>
      <c r="CF15" s="54"/>
    </row>
    <row r="16" spans="1:84" s="2" customFormat="1" ht="9" customHeight="1" thickTop="1" thickBot="1" x14ac:dyDescent="0.4">
      <c r="A16" s="6"/>
      <c r="B16" s="29"/>
      <c r="C16" s="12"/>
      <c r="D16" s="12">
        <f>IF(AND(C$32&lt;='Island inputs'!$D$12/1000,'Island inputs'!$D$12/1000&lt;D$32),1,0)</f>
        <v>0</v>
      </c>
      <c r="E16" s="12">
        <f>IF(AND(D$32&lt;='Island inputs'!$D$12/1000,'Island inputs'!$D$12/1000&lt;E$32),1,0)</f>
        <v>0</v>
      </c>
      <c r="F16" s="12">
        <f>IF(AND(E$32&lt;='Island inputs'!$D$12/1000,'Island inputs'!$D$12/1000&lt;F$32),1,0)</f>
        <v>0</v>
      </c>
      <c r="G16" s="12">
        <f>IF(AND(F$32&lt;='Island inputs'!$D$12/1000,'Island inputs'!$D$12/1000&lt;G$32),1,0)</f>
        <v>1</v>
      </c>
      <c r="H16" s="12">
        <f>IF(AND(G$32&lt;='Island inputs'!$D$12/1000,'Island inputs'!$D$12/1000&lt;H$32),1,0)</f>
        <v>0</v>
      </c>
      <c r="I16" s="12">
        <f>IF(AND(H$32&lt;='Island inputs'!$D$12/1000,'Island inputs'!$D$12/1000&lt;I$32),1,0)</f>
        <v>0</v>
      </c>
      <c r="J16" s="12">
        <f>IF(AND(I$32&lt;='Island inputs'!$D$12/1000,'Island inputs'!$D$12/1000&lt;J$32),1,0)</f>
        <v>0</v>
      </c>
      <c r="K16" s="12">
        <f>IF(AND(J$32&lt;='Island inputs'!$D$12/1000,'Island inputs'!$D$12/1000&lt;K$32),1,0)</f>
        <v>0</v>
      </c>
      <c r="L16" s="12">
        <f>IF(AND(K$32&lt;='Island inputs'!$D$12/1000,'Island inputs'!$D$12/1000&lt;L$32),1,0)</f>
        <v>0</v>
      </c>
      <c r="M16" s="12">
        <f>IF(AND(L$32&lt;='Island inputs'!$D$12/1000,'Island inputs'!$D$12/1000&lt;M$32),1,0)</f>
        <v>0</v>
      </c>
      <c r="N16" s="12">
        <f>IF(AND(M$32&lt;='Island inputs'!$D$12/1000,'Island inputs'!$D$12/1000&lt;N$32),1,0)</f>
        <v>0</v>
      </c>
      <c r="O16" s="12">
        <f>IF(AND(N$32&lt;='Island inputs'!$D$12/1000,'Island inputs'!$D$12/1000&lt;O$32),1,0)</f>
        <v>0</v>
      </c>
      <c r="P16" s="12">
        <f>IF(AND(O$32&lt;='Island inputs'!$D$12/1000,'Island inputs'!$D$12/1000&lt;P$32),1,0)</f>
        <v>0</v>
      </c>
      <c r="Q16" s="12">
        <f>IF(AND(P$32&lt;='Island inputs'!$D$12/1000,'Island inputs'!$D$12/1000&lt;Q$32),1,0)</f>
        <v>0</v>
      </c>
      <c r="R16" s="12">
        <f>IF(AND(Q$32&lt;='Island inputs'!$D$12/1000,'Island inputs'!$D$12/1000&lt;R$32),1,0)</f>
        <v>0</v>
      </c>
      <c r="S16" s="12">
        <f>IF(AND(R$32&lt;='Island inputs'!$D$12/1000,'Island inputs'!$D$12/1000&lt;S$32),1,0)</f>
        <v>0</v>
      </c>
      <c r="T16" s="12">
        <f>IF(AND(S$32&lt;='Island inputs'!$D$12/1000,'Island inputs'!$D$12/1000&lt;T$32),1,0)</f>
        <v>0</v>
      </c>
      <c r="U16" s="12">
        <f>IF(AND(T$32&lt;='Island inputs'!$D$12/1000,'Island inputs'!$D$12/1000&lt;U$32),1,0)</f>
        <v>0</v>
      </c>
      <c r="V16" s="12">
        <f>IF(AND(U$32&lt;='Island inputs'!$D$12/1000,'Island inputs'!$D$12/1000&lt;V$32),1,0)</f>
        <v>0</v>
      </c>
      <c r="W16" s="12">
        <f>IF(AND(V$32&lt;='Island inputs'!$D$12/1000,'Island inputs'!$D$12/1000&lt;W$32),1,0)</f>
        <v>0</v>
      </c>
      <c r="X16" s="12">
        <f>IF(AND(W$32&lt;='Island inputs'!$D$12/1000,'Island inputs'!$D$12/1000&lt;X$32),1,0)</f>
        <v>0</v>
      </c>
      <c r="Y16" s="12">
        <f>IF(AND(X$32&lt;='Island inputs'!$D$12/1000,'Island inputs'!$D$12/1000&lt;Y$32),1,0)</f>
        <v>0</v>
      </c>
      <c r="Z16" s="12">
        <f>IF(AND(Y$32&lt;='Island inputs'!$D$12/1000,'Island inputs'!$D$12/1000&lt;Z$32),1,0)</f>
        <v>0</v>
      </c>
      <c r="AA16" s="12">
        <f>IF(AND(Z$32&lt;='Island inputs'!$D$12/1000,'Island inputs'!$D$12/1000&lt;AA$32),1,0)</f>
        <v>0</v>
      </c>
      <c r="AB16" s="12">
        <f>IF(AND(AA$32&lt;='Island inputs'!$D$12/1000,'Island inputs'!$D$12/1000&lt;AB$32),1,0)</f>
        <v>0</v>
      </c>
      <c r="AC16" s="12">
        <f>IF(AND(AB$32&lt;='Island inputs'!$D$12/1000,'Island inputs'!$D$12/1000&lt;AC$32),1,0)</f>
        <v>0</v>
      </c>
      <c r="AD16" s="12">
        <f>IF(AND(AC$32&lt;='Island inputs'!$D$12/1000,'Island inputs'!$D$12/1000&lt;AD$32),1,0)</f>
        <v>0</v>
      </c>
      <c r="AE16" s="12">
        <f>IF(AND(AD$32&lt;='Island inputs'!$D$12/1000,'Island inputs'!$D$12/1000&lt;AE$32),1,0)</f>
        <v>0</v>
      </c>
      <c r="AF16" s="12">
        <f>IF(AND(AE$32&lt;='Island inputs'!$D$12/1000,'Island inputs'!$D$12/1000&lt;AF$32),1,0)</f>
        <v>0</v>
      </c>
      <c r="AG16" s="12">
        <f>IF(AND(AF$32&lt;='Island inputs'!$D$12/1000,'Island inputs'!$D$12/1000&lt;AG$32),1,0)</f>
        <v>0</v>
      </c>
      <c r="AH16" s="12">
        <f>IF(AND(AG$32&lt;='Island inputs'!$D$12/1000,'Island inputs'!$D$12/1000&lt;AH$32),1,0)</f>
        <v>0</v>
      </c>
      <c r="AI16" s="12">
        <f>IF(AND(AH$32&lt;='Island inputs'!$D$12/1000,'Island inputs'!$D$12/1000&lt;AI$32),1,0)</f>
        <v>0</v>
      </c>
      <c r="AJ16" s="12">
        <f>IF(AND(AI$32&lt;='Island inputs'!$D$12/1000,'Island inputs'!$D$12/1000&lt;AJ$32),1,0)</f>
        <v>0</v>
      </c>
      <c r="AK16" s="12">
        <f>IF(AND(AJ$32&lt;='Island inputs'!$D$12/1000,'Island inputs'!$D$12/1000&lt;AK$32),1,0)</f>
        <v>0</v>
      </c>
      <c r="AL16" s="12">
        <f>IF(AND(AK$32&lt;='Island inputs'!$D$12/1000,'Island inputs'!$D$12/1000&lt;AL$32),1,0)</f>
        <v>0</v>
      </c>
      <c r="AM16" s="12">
        <f>IF(AND(AL$32&lt;='Island inputs'!$D$12/1000,'Island inputs'!$D$12/1000&lt;AM$32),1,0)</f>
        <v>0</v>
      </c>
      <c r="AN16" s="12">
        <f>IF(AND(AM$32&lt;='Island inputs'!$D$12/1000,'Island inputs'!$D$12/1000&lt;AN$32),1,0)</f>
        <v>0</v>
      </c>
      <c r="AO16" s="12">
        <f>IF(AND(AN$32&lt;='Island inputs'!$D$12/1000,'Island inputs'!$D$12/1000&lt;AO$32),1,0)</f>
        <v>0</v>
      </c>
      <c r="AP16" s="12">
        <f>IF(AND(AO$32&lt;='Island inputs'!$D$12/1000,'Island inputs'!$D$12/1000&lt;AP$32),1,0)</f>
        <v>0</v>
      </c>
      <c r="AQ16" s="12">
        <f>IF(AND(AP$32&lt;='Island inputs'!$D$12/1000,'Island inputs'!$D$12/1000&lt;AQ$32),1,0)</f>
        <v>0</v>
      </c>
      <c r="AR16" s="12">
        <f>IF(AND(AQ$32&lt;='Island inputs'!$D$12/1000,'Island inputs'!$D$12/1000&lt;AR$32),1,0)</f>
        <v>0</v>
      </c>
      <c r="AS16" s="12">
        <f>IF(AND(AR$32&lt;='Island inputs'!$D$12/1000,'Island inputs'!$D$12/1000&lt;AS$32),1,0)</f>
        <v>0</v>
      </c>
      <c r="AT16" s="12">
        <f>IF(AND(AS$32&lt;='Island inputs'!$D$12/1000,'Island inputs'!$D$12/1000&lt;AT$32),1,0)</f>
        <v>0</v>
      </c>
      <c r="AU16" s="12">
        <f>IF(AND(AT$32&lt;='Island inputs'!$D$12/1000,'Island inputs'!$D$12/1000&lt;AU$32),1,0)</f>
        <v>0</v>
      </c>
      <c r="AV16" s="12">
        <f>IF(AND(AU$32&lt;='Island inputs'!$D$12/1000,'Island inputs'!$D$12/1000&lt;AV$32),1,0)</f>
        <v>0</v>
      </c>
      <c r="AW16" s="18"/>
      <c r="AX16" s="3"/>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row>
    <row r="17" spans="1:84" s="2" customFormat="1" ht="28.5" customHeight="1" thickTop="1" thickBot="1" x14ac:dyDescent="0.4">
      <c r="A17" s="6"/>
      <c r="B17" s="29"/>
      <c r="C17" s="12"/>
      <c r="D17" s="226" t="s">
        <v>72</v>
      </c>
      <c r="E17" s="227"/>
      <c r="F17" s="227"/>
      <c r="G17" s="227"/>
      <c r="H17" s="227"/>
      <c r="I17" s="227"/>
      <c r="J17" s="227"/>
      <c r="K17" s="227"/>
      <c r="L17" s="227"/>
      <c r="M17" s="228"/>
      <c r="N17" s="197" t="s">
        <v>73</v>
      </c>
      <c r="O17" s="198"/>
      <c r="P17" s="198"/>
      <c r="Q17" s="198"/>
      <c r="R17" s="198"/>
      <c r="S17" s="198"/>
      <c r="T17" s="198"/>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9"/>
      <c r="AW17" s="18"/>
      <c r="AX17" s="3"/>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row>
    <row r="18" spans="1:84" s="2" customFormat="1" ht="9" customHeight="1" thickTop="1" thickBot="1" x14ac:dyDescent="0.4">
      <c r="A18" s="6"/>
      <c r="B18" s="29"/>
      <c r="C18" s="12"/>
      <c r="D18" s="12">
        <f>IF(AND(C$32&lt;='Island inputs'!$D$12/1000,'Island inputs'!$D$12/1000&lt;D$32),1,0)</f>
        <v>0</v>
      </c>
      <c r="E18" s="12">
        <f>IF(AND(D$32&lt;='Island inputs'!$D$12/1000,'Island inputs'!$D$12/1000&lt;E$32),1,0)</f>
        <v>0</v>
      </c>
      <c r="F18" s="12">
        <f>IF(AND(E$32&lt;='Island inputs'!$D$12/1000,'Island inputs'!$D$12/1000&lt;F$32),1,0)</f>
        <v>0</v>
      </c>
      <c r="G18" s="12">
        <f>IF(AND(F$32&lt;='Island inputs'!$D$12/1000,'Island inputs'!$D$12/1000&lt;G$32),1,0)</f>
        <v>1</v>
      </c>
      <c r="H18" s="12">
        <f>IF(AND(G$32&lt;='Island inputs'!$D$12/1000,'Island inputs'!$D$12/1000&lt;H$32),1,0)</f>
        <v>0</v>
      </c>
      <c r="I18" s="12">
        <f>IF(AND(H$32&lt;='Island inputs'!$D$12/1000,'Island inputs'!$D$12/1000&lt;I$32),1,0)</f>
        <v>0</v>
      </c>
      <c r="J18" s="12">
        <f>IF(AND(I$32&lt;='Island inputs'!$D$12/1000,'Island inputs'!$D$12/1000&lt;J$32),1,0)</f>
        <v>0</v>
      </c>
      <c r="K18" s="12">
        <f>IF(AND(J$32&lt;='Island inputs'!$D$12/1000,'Island inputs'!$D$12/1000&lt;K$32),1,0)</f>
        <v>0</v>
      </c>
      <c r="L18" s="12">
        <f>IF(AND(K$32&lt;='Island inputs'!$D$12/1000,'Island inputs'!$D$12/1000&lt;L$32),1,0)</f>
        <v>0</v>
      </c>
      <c r="M18" s="12">
        <f>IF(AND(L$32&lt;='Island inputs'!$D$12/1000,'Island inputs'!$D$12/1000&lt;M$32),1,0)</f>
        <v>0</v>
      </c>
      <c r="N18" s="12">
        <f>IF(AND(M$32&lt;='Island inputs'!$D$12/1000,'Island inputs'!$D$12/1000&lt;N$32),1,0)</f>
        <v>0</v>
      </c>
      <c r="O18" s="12">
        <f>IF(AND(N$32&lt;='Island inputs'!$D$12/1000,'Island inputs'!$D$12/1000&lt;O$32),1,0)</f>
        <v>0</v>
      </c>
      <c r="P18" s="12">
        <f>IF(AND(O$32&lt;='Island inputs'!$D$12/1000,'Island inputs'!$D$12/1000&lt;P$32),1,0)</f>
        <v>0</v>
      </c>
      <c r="Q18" s="12">
        <f>IF(AND(P$32&lt;='Island inputs'!$D$12/1000,'Island inputs'!$D$12/1000&lt;Q$32),1,0)</f>
        <v>0</v>
      </c>
      <c r="R18" s="12">
        <f>IF(AND(Q$32&lt;='Island inputs'!$D$12/1000,'Island inputs'!$D$12/1000&lt;R$32),1,0)</f>
        <v>0</v>
      </c>
      <c r="S18" s="12">
        <f>IF(AND(R$32&lt;='Island inputs'!$D$12/1000,'Island inputs'!$D$12/1000&lt;S$32),1,0)</f>
        <v>0</v>
      </c>
      <c r="T18" s="12">
        <f>IF(AND(S$32&lt;='Island inputs'!$D$12/1000,'Island inputs'!$D$12/1000&lt;T$32),1,0)</f>
        <v>0</v>
      </c>
      <c r="U18" s="12">
        <f>IF(AND(T$32&lt;='Island inputs'!$D$12/1000,'Island inputs'!$D$12/1000&lt;U$32),1,0)</f>
        <v>0</v>
      </c>
      <c r="V18" s="12">
        <f>IF(AND(U$32&lt;='Island inputs'!$D$12/1000,'Island inputs'!$D$12/1000&lt;V$32),1,0)</f>
        <v>0</v>
      </c>
      <c r="W18" s="12">
        <f>IF(AND(V$32&lt;='Island inputs'!$D$12/1000,'Island inputs'!$D$12/1000&lt;W$32),1,0)</f>
        <v>0</v>
      </c>
      <c r="X18" s="12">
        <f>IF(AND(W$32&lt;='Island inputs'!$D$12/1000,'Island inputs'!$D$12/1000&lt;X$32),1,0)</f>
        <v>0</v>
      </c>
      <c r="Y18" s="12">
        <f>IF(AND(X$32&lt;='Island inputs'!$D$12/1000,'Island inputs'!$D$12/1000&lt;Y$32),1,0)</f>
        <v>0</v>
      </c>
      <c r="Z18" s="12">
        <f>IF(AND(Y$32&lt;='Island inputs'!$D$12/1000,'Island inputs'!$D$12/1000&lt;Z$32),1,0)</f>
        <v>0</v>
      </c>
      <c r="AA18" s="12">
        <f>IF(AND(Z$32&lt;='Island inputs'!$D$12/1000,'Island inputs'!$D$12/1000&lt;AA$32),1,0)</f>
        <v>0</v>
      </c>
      <c r="AB18" s="12">
        <f>IF(AND(AA$32&lt;='Island inputs'!$D$12/1000,'Island inputs'!$D$12/1000&lt;AB$32),1,0)</f>
        <v>0</v>
      </c>
      <c r="AC18" s="12">
        <f>IF(AND(AB$32&lt;='Island inputs'!$D$12/1000,'Island inputs'!$D$12/1000&lt;AC$32),1,0)</f>
        <v>0</v>
      </c>
      <c r="AD18" s="12">
        <f>IF(AND(AC$32&lt;='Island inputs'!$D$12/1000,'Island inputs'!$D$12/1000&lt;AD$32),1,0)</f>
        <v>0</v>
      </c>
      <c r="AE18" s="12">
        <f>IF(AND(AD$32&lt;='Island inputs'!$D$12/1000,'Island inputs'!$D$12/1000&lt;AE$32),1,0)</f>
        <v>0</v>
      </c>
      <c r="AF18" s="12">
        <f>IF(AND(AE$32&lt;='Island inputs'!$D$12/1000,'Island inputs'!$D$12/1000&lt;AF$32),1,0)</f>
        <v>0</v>
      </c>
      <c r="AG18" s="12">
        <f>IF(AND(AF$32&lt;='Island inputs'!$D$12/1000,'Island inputs'!$D$12/1000&lt;AG$32),1,0)</f>
        <v>0</v>
      </c>
      <c r="AH18" s="12">
        <f>IF(AND(AG$32&lt;='Island inputs'!$D$12/1000,'Island inputs'!$D$12/1000&lt;AH$32),1,0)</f>
        <v>0</v>
      </c>
      <c r="AI18" s="12">
        <f>IF(AND(AH$32&lt;='Island inputs'!$D$12/1000,'Island inputs'!$D$12/1000&lt;AI$32),1,0)</f>
        <v>0</v>
      </c>
      <c r="AJ18" s="12">
        <f>IF(AND(AI$32&lt;='Island inputs'!$D$12/1000,'Island inputs'!$D$12/1000&lt;AJ$32),1,0)</f>
        <v>0</v>
      </c>
      <c r="AK18" s="12">
        <f>IF(AND(AJ$32&lt;='Island inputs'!$D$12/1000,'Island inputs'!$D$12/1000&lt;AK$32),1,0)</f>
        <v>0</v>
      </c>
      <c r="AL18" s="12">
        <f>IF(AND(AK$32&lt;='Island inputs'!$D$12/1000,'Island inputs'!$D$12/1000&lt;AL$32),1,0)</f>
        <v>0</v>
      </c>
      <c r="AM18" s="12">
        <f>IF(AND(AL$32&lt;='Island inputs'!$D$12/1000,'Island inputs'!$D$12/1000&lt;AM$32),1,0)</f>
        <v>0</v>
      </c>
      <c r="AN18" s="12">
        <f>IF(AND(AM$32&lt;='Island inputs'!$D$12/1000,'Island inputs'!$D$12/1000&lt;AN$32),1,0)</f>
        <v>0</v>
      </c>
      <c r="AO18" s="12">
        <f>IF(AND(AN$32&lt;='Island inputs'!$D$12/1000,'Island inputs'!$D$12/1000&lt;AO$32),1,0)</f>
        <v>0</v>
      </c>
      <c r="AP18" s="12">
        <f>IF(AND(AO$32&lt;='Island inputs'!$D$12/1000,'Island inputs'!$D$12/1000&lt;AP$32),1,0)</f>
        <v>0</v>
      </c>
      <c r="AQ18" s="12">
        <f>IF(AND(AP$32&lt;='Island inputs'!$D$12/1000,'Island inputs'!$D$12/1000&lt;AQ$32),1,0)</f>
        <v>0</v>
      </c>
      <c r="AR18" s="12">
        <f>IF(AND(AQ$32&lt;='Island inputs'!$D$12/1000,'Island inputs'!$D$12/1000&lt;AR$32),1,0)</f>
        <v>0</v>
      </c>
      <c r="AS18" s="12">
        <f>IF(AND(AR$32&lt;='Island inputs'!$D$12/1000,'Island inputs'!$D$12/1000&lt;AS$32),1,0)</f>
        <v>0</v>
      </c>
      <c r="AT18" s="12">
        <f>IF(AND(AS$32&lt;='Island inputs'!$D$12/1000,'Island inputs'!$D$12/1000&lt;AT$32),1,0)</f>
        <v>0</v>
      </c>
      <c r="AU18" s="12">
        <f>IF(AND(AT$32&lt;='Island inputs'!$D$12/1000,'Island inputs'!$D$12/1000&lt;AU$32),1,0)</f>
        <v>0</v>
      </c>
      <c r="AV18" s="12">
        <f>IF(AND(AU$32&lt;='Island inputs'!$D$12/1000,'Island inputs'!$D$12/1000&lt;AV$32),1,0)</f>
        <v>0</v>
      </c>
      <c r="AW18" s="18"/>
      <c r="AX18" s="3"/>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4"/>
      <c r="CB18" s="54"/>
      <c r="CC18" s="54"/>
      <c r="CD18" s="54"/>
      <c r="CE18" s="54"/>
      <c r="CF18" s="54"/>
    </row>
    <row r="19" spans="1:84" s="2" customFormat="1" ht="28.5" customHeight="1" thickTop="1" thickBot="1" x14ac:dyDescent="0.4">
      <c r="A19" s="6"/>
      <c r="B19" s="29"/>
      <c r="C19" s="12"/>
      <c r="D19" s="215" t="s">
        <v>74</v>
      </c>
      <c r="E19" s="245"/>
      <c r="F19" s="245"/>
      <c r="G19" s="245"/>
      <c r="H19" s="245"/>
      <c r="I19" s="245"/>
      <c r="J19" s="245"/>
      <c r="K19" s="245"/>
      <c r="L19" s="245"/>
      <c r="M19" s="246"/>
      <c r="N19" s="215" t="s">
        <v>75</v>
      </c>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7"/>
      <c r="AW19" s="18"/>
      <c r="AX19" s="3"/>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54"/>
      <c r="CE19" s="54"/>
      <c r="CF19" s="54"/>
    </row>
    <row r="20" spans="1:84" s="2" customFormat="1" ht="9" customHeight="1" thickTop="1" thickBot="1" x14ac:dyDescent="0.4">
      <c r="A20" s="6"/>
      <c r="B20" s="29"/>
      <c r="C20" s="12"/>
      <c r="D20" s="12">
        <f>IF(AND(C$32&lt;='Island inputs'!$D$12/1000,'Island inputs'!$D$12/1000&lt;D$32),1,0)</f>
        <v>0</v>
      </c>
      <c r="E20" s="12">
        <f>IF(AND(D$32&lt;='Island inputs'!$D$12/1000,'Island inputs'!$D$12/1000&lt;E$32),1,0)</f>
        <v>0</v>
      </c>
      <c r="F20" s="12">
        <f>IF(AND(E$32&lt;='Island inputs'!$D$12/1000,'Island inputs'!$D$12/1000&lt;F$32),1,0)</f>
        <v>0</v>
      </c>
      <c r="G20" s="12">
        <f>IF(AND(F$32&lt;='Island inputs'!$D$12/1000,'Island inputs'!$D$12/1000&lt;G$32),1,0)</f>
        <v>1</v>
      </c>
      <c r="H20" s="12">
        <f>IF(AND(G$32&lt;='Island inputs'!$D$12/1000,'Island inputs'!$D$12/1000&lt;H$32),1,0)</f>
        <v>0</v>
      </c>
      <c r="I20" s="12">
        <f>IF(AND(H$32&lt;='Island inputs'!$D$12/1000,'Island inputs'!$D$12/1000&lt;I$32),1,0)</f>
        <v>0</v>
      </c>
      <c r="J20" s="12">
        <f>IF(AND(I$32&lt;='Island inputs'!$D$12/1000,'Island inputs'!$D$12/1000&lt;J$32),1,0)</f>
        <v>0</v>
      </c>
      <c r="K20" s="12">
        <f>IF(AND(J$32&lt;='Island inputs'!$D$12/1000,'Island inputs'!$D$12/1000&lt;K$32),1,0)</f>
        <v>0</v>
      </c>
      <c r="L20" s="12">
        <f>IF(AND(K$32&lt;='Island inputs'!$D$12/1000,'Island inputs'!$D$12/1000&lt;L$32),1,0)</f>
        <v>0</v>
      </c>
      <c r="M20" s="12">
        <f>IF(AND(L$32&lt;='Island inputs'!$D$12/1000,'Island inputs'!$D$12/1000&lt;M$32),1,0)</f>
        <v>0</v>
      </c>
      <c r="N20" s="12">
        <f>IF(AND(M$32&lt;='Island inputs'!$D$12/1000,'Island inputs'!$D$12/1000&lt;N$32),1,0)</f>
        <v>0</v>
      </c>
      <c r="O20" s="12">
        <f>IF(AND(N$32&lt;='Island inputs'!$D$12/1000,'Island inputs'!$D$12/1000&lt;O$32),1,0)</f>
        <v>0</v>
      </c>
      <c r="P20" s="12">
        <f>IF(AND(O$32&lt;='Island inputs'!$D$12/1000,'Island inputs'!$D$12/1000&lt;P$32),1,0)</f>
        <v>0</v>
      </c>
      <c r="Q20" s="12">
        <f>IF(AND(P$32&lt;='Island inputs'!$D$12/1000,'Island inputs'!$D$12/1000&lt;Q$32),1,0)</f>
        <v>0</v>
      </c>
      <c r="R20" s="12">
        <f>IF(AND(Q$32&lt;='Island inputs'!$D$12/1000,'Island inputs'!$D$12/1000&lt;R$32),1,0)</f>
        <v>0</v>
      </c>
      <c r="S20" s="12">
        <f>IF(AND(R$32&lt;='Island inputs'!$D$12/1000,'Island inputs'!$D$12/1000&lt;S$32),1,0)</f>
        <v>0</v>
      </c>
      <c r="T20" s="12">
        <f>IF(AND(S$32&lt;='Island inputs'!$D$12/1000,'Island inputs'!$D$12/1000&lt;T$32),1,0)</f>
        <v>0</v>
      </c>
      <c r="U20" s="12">
        <f>IF(AND(T$32&lt;='Island inputs'!$D$12/1000,'Island inputs'!$D$12/1000&lt;U$32),1,0)</f>
        <v>0</v>
      </c>
      <c r="V20" s="12">
        <f>IF(AND(U$32&lt;='Island inputs'!$D$12/1000,'Island inputs'!$D$12/1000&lt;V$32),1,0)</f>
        <v>0</v>
      </c>
      <c r="W20" s="12">
        <f>IF(AND(V$32&lt;='Island inputs'!$D$12/1000,'Island inputs'!$D$12/1000&lt;W$32),1,0)</f>
        <v>0</v>
      </c>
      <c r="X20" s="12">
        <f>IF(AND(W$32&lt;='Island inputs'!$D$12/1000,'Island inputs'!$D$12/1000&lt;X$32),1,0)</f>
        <v>0</v>
      </c>
      <c r="Y20" s="12">
        <f>IF(AND(X$32&lt;='Island inputs'!$D$12/1000,'Island inputs'!$D$12/1000&lt;Y$32),1,0)</f>
        <v>0</v>
      </c>
      <c r="Z20" s="12">
        <f>IF(AND(Y$32&lt;='Island inputs'!$D$12/1000,'Island inputs'!$D$12/1000&lt;Z$32),1,0)</f>
        <v>0</v>
      </c>
      <c r="AA20" s="12">
        <f>IF(AND(Z$32&lt;='Island inputs'!$D$12/1000,'Island inputs'!$D$12/1000&lt;AA$32),1,0)</f>
        <v>0</v>
      </c>
      <c r="AB20" s="12">
        <f>IF(AND(AA$32&lt;='Island inputs'!$D$12/1000,'Island inputs'!$D$12/1000&lt;AB$32),1,0)</f>
        <v>0</v>
      </c>
      <c r="AC20" s="12">
        <f>IF(AND(AB$32&lt;='Island inputs'!$D$12/1000,'Island inputs'!$D$12/1000&lt;AC$32),1,0)</f>
        <v>0</v>
      </c>
      <c r="AD20" s="12">
        <f>IF(AND(AC$32&lt;='Island inputs'!$D$12/1000,'Island inputs'!$D$12/1000&lt;AD$32),1,0)</f>
        <v>0</v>
      </c>
      <c r="AE20" s="12">
        <f>IF(AND(AD$32&lt;='Island inputs'!$D$12/1000,'Island inputs'!$D$12/1000&lt;AE$32),1,0)</f>
        <v>0</v>
      </c>
      <c r="AF20" s="12">
        <f>IF(AND(AE$32&lt;='Island inputs'!$D$12/1000,'Island inputs'!$D$12/1000&lt;AF$32),1,0)</f>
        <v>0</v>
      </c>
      <c r="AG20" s="12">
        <f>IF(AND(AF$32&lt;='Island inputs'!$D$12/1000,'Island inputs'!$D$12/1000&lt;AG$32),1,0)</f>
        <v>0</v>
      </c>
      <c r="AH20" s="12">
        <f>IF(AND(AG$32&lt;='Island inputs'!$D$12/1000,'Island inputs'!$D$12/1000&lt;AH$32),1,0)</f>
        <v>0</v>
      </c>
      <c r="AI20" s="12">
        <f>IF(AND(AH$32&lt;='Island inputs'!$D$12/1000,'Island inputs'!$D$12/1000&lt;AI$32),1,0)</f>
        <v>0</v>
      </c>
      <c r="AJ20" s="12">
        <f>IF(AND(AI$32&lt;='Island inputs'!$D$12/1000,'Island inputs'!$D$12/1000&lt;AJ$32),1,0)</f>
        <v>0</v>
      </c>
      <c r="AK20" s="12">
        <f>IF(AND(AJ$32&lt;='Island inputs'!$D$12/1000,'Island inputs'!$D$12/1000&lt;AK$32),1,0)</f>
        <v>0</v>
      </c>
      <c r="AL20" s="12">
        <f>IF(AND(AK$32&lt;='Island inputs'!$D$12/1000,'Island inputs'!$D$12/1000&lt;AL$32),1,0)</f>
        <v>0</v>
      </c>
      <c r="AM20" s="12">
        <f>IF(AND(AL$32&lt;='Island inputs'!$D$12/1000,'Island inputs'!$D$12/1000&lt;AM$32),1,0)</f>
        <v>0</v>
      </c>
      <c r="AN20" s="12">
        <f>IF(AND(AM$32&lt;='Island inputs'!$D$12/1000,'Island inputs'!$D$12/1000&lt;AN$32),1,0)</f>
        <v>0</v>
      </c>
      <c r="AO20" s="12">
        <f>IF(AND(AN$32&lt;='Island inputs'!$D$12/1000,'Island inputs'!$D$12/1000&lt;AO$32),1,0)</f>
        <v>0</v>
      </c>
      <c r="AP20" s="12">
        <f>IF(AND(AO$32&lt;='Island inputs'!$D$12/1000,'Island inputs'!$D$12/1000&lt;AP$32),1,0)</f>
        <v>0</v>
      </c>
      <c r="AQ20" s="12">
        <f>IF(AND(AP$32&lt;='Island inputs'!$D$12/1000,'Island inputs'!$D$12/1000&lt;AQ$32),1,0)</f>
        <v>0</v>
      </c>
      <c r="AR20" s="12">
        <f>IF(AND(AQ$32&lt;='Island inputs'!$D$12/1000,'Island inputs'!$D$12/1000&lt;AR$32),1,0)</f>
        <v>0</v>
      </c>
      <c r="AS20" s="12">
        <f>IF(AND(AR$32&lt;='Island inputs'!$D$12/1000,'Island inputs'!$D$12/1000&lt;AS$32),1,0)</f>
        <v>0</v>
      </c>
      <c r="AT20" s="12">
        <f>IF(AND(AS$32&lt;='Island inputs'!$D$12/1000,'Island inputs'!$D$12/1000&lt;AT$32),1,0)</f>
        <v>0</v>
      </c>
      <c r="AU20" s="12">
        <f>IF(AND(AT$32&lt;='Island inputs'!$D$12/1000,'Island inputs'!$D$12/1000&lt;AU$32),1,0)</f>
        <v>0</v>
      </c>
      <c r="AV20" s="12">
        <f>IF(AND(AU$32&lt;='Island inputs'!$D$12/1000,'Island inputs'!$D$12/1000&lt;AV$32),1,0)</f>
        <v>0</v>
      </c>
      <c r="AW20" s="18"/>
      <c r="AX20" s="3"/>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c r="BX20" s="54"/>
      <c r="BY20" s="54"/>
      <c r="BZ20" s="54"/>
      <c r="CA20" s="54"/>
      <c r="CB20" s="54"/>
      <c r="CC20" s="54"/>
      <c r="CD20" s="54"/>
      <c r="CE20" s="54"/>
      <c r="CF20" s="54"/>
    </row>
    <row r="21" spans="1:84" s="2" customFormat="1" ht="28.5" customHeight="1" thickTop="1" thickBot="1" x14ac:dyDescent="0.4">
      <c r="A21" s="6"/>
      <c r="B21" s="29"/>
      <c r="C21" s="12"/>
      <c r="D21" s="200" t="s">
        <v>76</v>
      </c>
      <c r="E21" s="201"/>
      <c r="F21" s="201"/>
      <c r="G21" s="201"/>
      <c r="H21" s="201"/>
      <c r="I21" s="201"/>
      <c r="J21" s="201"/>
      <c r="K21" s="201"/>
      <c r="L21" s="201"/>
      <c r="M21" s="201"/>
      <c r="N21" s="201"/>
      <c r="O21" s="201"/>
      <c r="P21" s="201"/>
      <c r="Q21" s="201"/>
      <c r="R21" s="201"/>
      <c r="S21" s="201"/>
      <c r="T21" s="201"/>
      <c r="U21" s="201"/>
      <c r="V21" s="202"/>
      <c r="W21" s="218" t="s">
        <v>77</v>
      </c>
      <c r="X21" s="219"/>
      <c r="Y21" s="219"/>
      <c r="Z21" s="219"/>
      <c r="AA21" s="219"/>
      <c r="AB21" s="219"/>
      <c r="AC21" s="219"/>
      <c r="AD21" s="219"/>
      <c r="AE21" s="219"/>
      <c r="AF21" s="219"/>
      <c r="AG21" s="219"/>
      <c r="AH21" s="219"/>
      <c r="AI21" s="219"/>
      <c r="AJ21" s="219"/>
      <c r="AK21" s="219"/>
      <c r="AL21" s="219"/>
      <c r="AM21" s="220"/>
      <c r="AN21" s="12">
        <f>IF(AND(AM$32&lt;='Island inputs'!$D$12/1000,'Island inputs'!$D$12/1000&lt;AN$32),1,0)</f>
        <v>0</v>
      </c>
      <c r="AO21" s="200" t="s">
        <v>78</v>
      </c>
      <c r="AP21" s="201"/>
      <c r="AQ21" s="201"/>
      <c r="AR21" s="201"/>
      <c r="AS21" s="201"/>
      <c r="AT21" s="201"/>
      <c r="AU21" s="201"/>
      <c r="AV21" s="202"/>
      <c r="AW21" s="18"/>
      <c r="AX21" s="3"/>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c r="BX21" s="54"/>
      <c r="BY21" s="54"/>
      <c r="BZ21" s="54"/>
      <c r="CA21" s="54"/>
      <c r="CB21" s="54"/>
      <c r="CC21" s="54"/>
      <c r="CD21" s="54"/>
      <c r="CE21" s="54"/>
      <c r="CF21" s="54"/>
    </row>
    <row r="22" spans="1:84" s="2" customFormat="1" ht="9" customHeight="1" thickTop="1" thickBot="1" x14ac:dyDescent="0.4">
      <c r="A22" s="6"/>
      <c r="B22" s="29"/>
      <c r="C22" s="12"/>
      <c r="D22" s="12">
        <f>IF(AND(C$32&lt;='Island inputs'!$D$12/1000,'Island inputs'!$D$12/1000&lt;D$32),1,0)</f>
        <v>0</v>
      </c>
      <c r="E22" s="12">
        <f>IF(AND(D$32&lt;='Island inputs'!$D$12/1000,'Island inputs'!$D$12/1000&lt;E$32),1,0)</f>
        <v>0</v>
      </c>
      <c r="F22" s="12">
        <f>IF(AND(E$32&lt;='Island inputs'!$D$12/1000,'Island inputs'!$D$12/1000&lt;F$32),1,0)</f>
        <v>0</v>
      </c>
      <c r="G22" s="12">
        <f>IF(AND(F$32&lt;='Island inputs'!$D$12/1000,'Island inputs'!$D$12/1000&lt;G$32),1,0)</f>
        <v>1</v>
      </c>
      <c r="H22" s="12">
        <f>IF(AND(G$32&lt;='Island inputs'!$D$12/1000,'Island inputs'!$D$12/1000&lt;H$32),1,0)</f>
        <v>0</v>
      </c>
      <c r="I22" s="12">
        <f>IF(AND(H$32&lt;='Island inputs'!$D$12/1000,'Island inputs'!$D$12/1000&lt;I$32),1,0)</f>
        <v>0</v>
      </c>
      <c r="J22" s="12">
        <f>IF(AND(I$32&lt;='Island inputs'!$D$12/1000,'Island inputs'!$D$12/1000&lt;J$32),1,0)</f>
        <v>0</v>
      </c>
      <c r="K22" s="12">
        <f>IF(AND(J$32&lt;='Island inputs'!$D$12/1000,'Island inputs'!$D$12/1000&lt;K$32),1,0)</f>
        <v>0</v>
      </c>
      <c r="L22" s="12">
        <f>IF(AND(K$32&lt;='Island inputs'!$D$12/1000,'Island inputs'!$D$12/1000&lt;L$32),1,0)</f>
        <v>0</v>
      </c>
      <c r="M22" s="12">
        <f>IF(AND(L$32&lt;='Island inputs'!$D$12/1000,'Island inputs'!$D$12/1000&lt;M$32),1,0)</f>
        <v>0</v>
      </c>
      <c r="N22" s="12">
        <f>IF(AND(M$32&lt;='Island inputs'!$D$12/1000,'Island inputs'!$D$12/1000&lt;N$32),1,0)</f>
        <v>0</v>
      </c>
      <c r="O22" s="12">
        <f>IF(AND(N$32&lt;='Island inputs'!$D$12/1000,'Island inputs'!$D$12/1000&lt;O$32),1,0)</f>
        <v>0</v>
      </c>
      <c r="P22" s="12">
        <f>IF(AND(O$32&lt;='Island inputs'!$D$12/1000,'Island inputs'!$D$12/1000&lt;P$32),1,0)</f>
        <v>0</v>
      </c>
      <c r="Q22" s="12">
        <f>IF(AND(P$32&lt;='Island inputs'!$D$12/1000,'Island inputs'!$D$12/1000&lt;Q$32),1,0)</f>
        <v>0</v>
      </c>
      <c r="R22" s="12">
        <f>IF(AND(Q$32&lt;='Island inputs'!$D$12/1000,'Island inputs'!$D$12/1000&lt;R$32),1,0)</f>
        <v>0</v>
      </c>
      <c r="S22" s="12">
        <f>IF(AND(R$32&lt;='Island inputs'!$D$12/1000,'Island inputs'!$D$12/1000&lt;S$32),1,0)</f>
        <v>0</v>
      </c>
      <c r="T22" s="12">
        <f>IF(AND(S$32&lt;='Island inputs'!$D$12/1000,'Island inputs'!$D$12/1000&lt;T$32),1,0)</f>
        <v>0</v>
      </c>
      <c r="U22" s="12">
        <f>IF(AND(T$32&lt;='Island inputs'!$D$12/1000,'Island inputs'!$D$12/1000&lt;U$32),1,0)</f>
        <v>0</v>
      </c>
      <c r="V22" s="12">
        <f>IF(AND(U$32&lt;='Island inputs'!$D$12/1000,'Island inputs'!$D$12/1000&lt;V$32),1,0)</f>
        <v>0</v>
      </c>
      <c r="W22" s="12">
        <f>IF(AND(V$32&lt;='Island inputs'!$D$12/1000,'Island inputs'!$D$12/1000&lt;W$32),1,0)</f>
        <v>0</v>
      </c>
      <c r="X22" s="12">
        <f>IF(AND(W$32&lt;='Island inputs'!$D$12/1000,'Island inputs'!$D$12/1000&lt;X$32),1,0)</f>
        <v>0</v>
      </c>
      <c r="Y22" s="12">
        <f>IF(AND(X$32&lt;='Island inputs'!$D$12/1000,'Island inputs'!$D$12/1000&lt;Y$32),1,0)</f>
        <v>0</v>
      </c>
      <c r="Z22" s="12">
        <f>IF(AND(Y$32&lt;='Island inputs'!$D$12/1000,'Island inputs'!$D$12/1000&lt;Z$32),1,0)</f>
        <v>0</v>
      </c>
      <c r="AA22" s="12">
        <f>IF(AND(Z$32&lt;='Island inputs'!$D$12/1000,'Island inputs'!$D$12/1000&lt;AA$32),1,0)</f>
        <v>0</v>
      </c>
      <c r="AB22" s="12">
        <f>IF(AND(AA$32&lt;='Island inputs'!$D$12/1000,'Island inputs'!$D$12/1000&lt;AB$32),1,0)</f>
        <v>0</v>
      </c>
      <c r="AC22" s="12">
        <f>IF(AND(AB$32&lt;='Island inputs'!$D$12/1000,'Island inputs'!$D$12/1000&lt;AC$32),1,0)</f>
        <v>0</v>
      </c>
      <c r="AD22" s="12">
        <f>IF(AND(AC$32&lt;='Island inputs'!$D$12/1000,'Island inputs'!$D$12/1000&lt;AD$32),1,0)</f>
        <v>0</v>
      </c>
      <c r="AE22" s="12">
        <f>IF(AND(AD$32&lt;='Island inputs'!$D$12/1000,'Island inputs'!$D$12/1000&lt;AE$32),1,0)</f>
        <v>0</v>
      </c>
      <c r="AF22" s="12">
        <f>IF(AND(AE$32&lt;='Island inputs'!$D$12/1000,'Island inputs'!$D$12/1000&lt;AF$32),1,0)</f>
        <v>0</v>
      </c>
      <c r="AG22" s="12">
        <f>IF(AND(AF$32&lt;='Island inputs'!$D$12/1000,'Island inputs'!$D$12/1000&lt;AG$32),1,0)</f>
        <v>0</v>
      </c>
      <c r="AH22" s="12">
        <f>IF(AND(AG$32&lt;='Island inputs'!$D$12/1000,'Island inputs'!$D$12/1000&lt;AH$32),1,0)</f>
        <v>0</v>
      </c>
      <c r="AI22" s="12">
        <f>IF(AND(AH$32&lt;='Island inputs'!$D$12/1000,'Island inputs'!$D$12/1000&lt;AI$32),1,0)</f>
        <v>0</v>
      </c>
      <c r="AJ22" s="12">
        <f>IF(AND(AI$32&lt;='Island inputs'!$D$12/1000,'Island inputs'!$D$12/1000&lt;AJ$32),1,0)</f>
        <v>0</v>
      </c>
      <c r="AK22" s="12">
        <f>IF(AND(AJ$32&lt;='Island inputs'!$D$12/1000,'Island inputs'!$D$12/1000&lt;AK$32),1,0)</f>
        <v>0</v>
      </c>
      <c r="AL22" s="12">
        <f>IF(AND(AK$32&lt;='Island inputs'!$D$12/1000,'Island inputs'!$D$12/1000&lt;AL$32),1,0)</f>
        <v>0</v>
      </c>
      <c r="AM22" s="12">
        <f>IF(AND(AL$32&lt;='Island inputs'!$D$12/1000,'Island inputs'!$D$12/1000&lt;AM$32),1,0)</f>
        <v>0</v>
      </c>
      <c r="AN22" s="12">
        <f>IF(AND(AM$32&lt;='Island inputs'!$D$12/1000,'Island inputs'!$D$12/1000&lt;AN$32),1,0)</f>
        <v>0</v>
      </c>
      <c r="AO22" s="12">
        <f>IF(AND(AN$32&lt;='Island inputs'!$D$12/1000,'Island inputs'!$D$12/1000&lt;AO$32),1,0)</f>
        <v>0</v>
      </c>
      <c r="AP22" s="12">
        <f>IF(AND(AO$32&lt;='Island inputs'!$D$12/1000,'Island inputs'!$D$12/1000&lt;AP$32),1,0)</f>
        <v>0</v>
      </c>
      <c r="AQ22" s="12">
        <f>IF(AND(AP$32&lt;='Island inputs'!$D$12/1000,'Island inputs'!$D$12/1000&lt;AQ$32),1,0)</f>
        <v>0</v>
      </c>
      <c r="AR22" s="12">
        <f>IF(AND(AQ$32&lt;='Island inputs'!$D$12/1000,'Island inputs'!$D$12/1000&lt;AR$32),1,0)</f>
        <v>0</v>
      </c>
      <c r="AS22" s="12">
        <f>IF(AND(AR$32&lt;='Island inputs'!$D$12/1000,'Island inputs'!$D$12/1000&lt;AS$32),1,0)</f>
        <v>0</v>
      </c>
      <c r="AT22" s="12">
        <f>IF(AND(AS$32&lt;='Island inputs'!$D$12/1000,'Island inputs'!$D$12/1000&lt;AT$32),1,0)</f>
        <v>0</v>
      </c>
      <c r="AU22" s="12">
        <f>IF(AND(AT$32&lt;='Island inputs'!$D$12/1000,'Island inputs'!$D$12/1000&lt;AU$32),1,0)</f>
        <v>0</v>
      </c>
      <c r="AV22" s="12">
        <f>IF(AND(AU$32&lt;='Island inputs'!$D$12/1000,'Island inputs'!$D$12/1000&lt;AV$32),1,0)</f>
        <v>0</v>
      </c>
      <c r="AW22" s="18"/>
      <c r="AX22" s="3"/>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row>
    <row r="23" spans="1:84" s="2" customFormat="1" ht="14.25" customHeight="1" thickTop="1" thickBot="1" x14ac:dyDescent="0.4">
      <c r="A23" s="6"/>
      <c r="B23" s="29"/>
      <c r="C23" s="12"/>
      <c r="D23" s="237" t="s">
        <v>79</v>
      </c>
      <c r="E23" s="231" t="s">
        <v>80</v>
      </c>
      <c r="F23" s="232"/>
      <c r="G23" s="232"/>
      <c r="H23" s="232"/>
      <c r="I23" s="232"/>
      <c r="J23" s="232"/>
      <c r="K23" s="232"/>
      <c r="L23" s="232"/>
      <c r="M23" s="232"/>
      <c r="N23" s="232"/>
      <c r="O23" s="232"/>
      <c r="P23" s="232"/>
      <c r="Q23" s="232"/>
      <c r="R23" s="233"/>
      <c r="S23" s="12">
        <f>IF(AND(R$32&lt;='Island inputs'!$D$12/1000,'Island inputs'!$D$12/1000&lt;S$32),1,0)</f>
        <v>0</v>
      </c>
      <c r="T23" s="12">
        <f>IF(AND(S$32&lt;='Island inputs'!$D$12/1000,'Island inputs'!$D$12/1000&lt;T$32),1,0)</f>
        <v>0</v>
      </c>
      <c r="U23" s="12">
        <f>IF(AND(T$32&lt;='Island inputs'!$D$12/1000,'Island inputs'!$D$12/1000&lt;U$32),1,0)</f>
        <v>0</v>
      </c>
      <c r="V23" s="12">
        <f>IF(AND(U$32&lt;='Island inputs'!$D$12/1000,'Island inputs'!$D$12/1000&lt;V$32),1,0)</f>
        <v>0</v>
      </c>
      <c r="W23" s="12">
        <f>IF(AND(V$32&lt;='Island inputs'!$D$12/1000,'Island inputs'!$D$12/1000&lt;W$32),1,0)</f>
        <v>0</v>
      </c>
      <c r="X23" s="12">
        <f>IF(AND(W$32&lt;='Island inputs'!$D$12/1000,'Island inputs'!$D$12/1000&lt;X$32),1,0)</f>
        <v>0</v>
      </c>
      <c r="Y23" s="12">
        <f>IF(AND(X$32&lt;='Island inputs'!$D$12/1000,'Island inputs'!$D$12/1000&lt;Y$32),1,0)</f>
        <v>0</v>
      </c>
      <c r="Z23" s="12">
        <f>IF(AND(Y$32&lt;='Island inputs'!$D$12/1000,'Island inputs'!$D$12/1000&lt;Z$32),1,0)</f>
        <v>0</v>
      </c>
      <c r="AA23" s="12">
        <f>IF(AND(Z$32&lt;='Island inputs'!$D$12/1000,'Island inputs'!$D$12/1000&lt;AA$32),1,0)</f>
        <v>0</v>
      </c>
      <c r="AB23" s="12">
        <f>IF(AND(AA$32&lt;='Island inputs'!$D$12/1000,'Island inputs'!$D$12/1000&lt;AB$32),1,0)</f>
        <v>0</v>
      </c>
      <c r="AC23" s="12">
        <f>IF(AND(AB$32&lt;='Island inputs'!$D$12/1000,'Island inputs'!$D$12/1000&lt;AC$32),1,0)</f>
        <v>0</v>
      </c>
      <c r="AD23" s="12">
        <f>IF(AND(AC$32&lt;='Island inputs'!$D$12/1000,'Island inputs'!$D$12/1000&lt;AD$32),1,0)</f>
        <v>0</v>
      </c>
      <c r="AE23" s="12">
        <f>IF(AND(AD$32&lt;='Island inputs'!$D$12/1000,'Island inputs'!$D$12/1000&lt;AE$32),1,0)</f>
        <v>0</v>
      </c>
      <c r="AF23" s="12">
        <f>IF(AND(AE$32&lt;='Island inputs'!$D$12/1000,'Island inputs'!$D$12/1000&lt;AF$32),1,0)</f>
        <v>0</v>
      </c>
      <c r="AG23" s="12">
        <f>IF(AND(AF$32&lt;='Island inputs'!$D$12/1000,'Island inputs'!$D$12/1000&lt;AG$32),1,0)</f>
        <v>0</v>
      </c>
      <c r="AH23" s="12">
        <f>IF(AND(AG$32&lt;='Island inputs'!$D$12/1000,'Island inputs'!$D$12/1000&lt;AH$32),1,0)</f>
        <v>0</v>
      </c>
      <c r="AI23" s="12">
        <f>IF(AND(AH$32&lt;='Island inputs'!$D$12/1000,'Island inputs'!$D$12/1000&lt;AI$32),1,0)</f>
        <v>0</v>
      </c>
      <c r="AJ23" s="12">
        <f>IF(AND(AI$32&lt;='Island inputs'!$D$12/1000,'Island inputs'!$D$12/1000&lt;AJ$32),1,0)</f>
        <v>0</v>
      </c>
      <c r="AK23" s="12">
        <f>IF(AND(AJ$32&lt;='Island inputs'!$D$12/1000,'Island inputs'!$D$12/1000&lt;AK$32),1,0)</f>
        <v>0</v>
      </c>
      <c r="AL23" s="12">
        <f>IF(AND(AK$32&lt;='Island inputs'!$D$12/1000,'Island inputs'!$D$12/1000&lt;AL$32),1,0)</f>
        <v>0</v>
      </c>
      <c r="AM23" s="12">
        <f>IF(AND(AL$32&lt;='Island inputs'!$D$12/1000,'Island inputs'!$D$12/1000&lt;AM$32),1,0)</f>
        <v>0</v>
      </c>
      <c r="AN23" s="12">
        <f>IF(AND(AM$32&lt;='Island inputs'!$D$12/1000,'Island inputs'!$D$12/1000&lt;AN$32),1,0)</f>
        <v>0</v>
      </c>
      <c r="AO23" s="12">
        <f>IF(AND(AN$32&lt;='Island inputs'!$D$12/1000,'Island inputs'!$D$12/1000&lt;AO$32),1,0)</f>
        <v>0</v>
      </c>
      <c r="AP23" s="12">
        <f>IF(AND(AO$32&lt;='Island inputs'!$D$12/1000,'Island inputs'!$D$12/1000&lt;AP$32),1,0)</f>
        <v>0</v>
      </c>
      <c r="AQ23" s="12">
        <f>IF(AND(AP$32&lt;='Island inputs'!$D$12/1000,'Island inputs'!$D$12/1000&lt;AQ$32),1,0)</f>
        <v>0</v>
      </c>
      <c r="AR23" s="12">
        <f>IF(AND(AQ$32&lt;='Island inputs'!$D$12/1000,'Island inputs'!$D$12/1000&lt;AR$32),1,0)</f>
        <v>0</v>
      </c>
      <c r="AS23" s="12">
        <f>IF(AND(AR$32&lt;='Island inputs'!$D$12/1000,'Island inputs'!$D$12/1000&lt;AS$32),1,0)</f>
        <v>0</v>
      </c>
      <c r="AT23" s="12">
        <f>IF(AND(AS$32&lt;='Island inputs'!$D$12/1000,'Island inputs'!$D$12/1000&lt;AT$32),1,0)</f>
        <v>0</v>
      </c>
      <c r="AU23" s="12">
        <f>IF(AND(AT$32&lt;='Island inputs'!$D$12/1000,'Island inputs'!$D$12/1000&lt;AU$32),1,0)</f>
        <v>0</v>
      </c>
      <c r="AV23" s="12">
        <f>IF(AND(AU$32&lt;='Island inputs'!$D$12/1000,'Island inputs'!$D$12/1000&lt;AV$32),1,0)</f>
        <v>0</v>
      </c>
      <c r="AW23" s="18"/>
      <c r="AX23" s="3"/>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c r="BX23" s="54"/>
      <c r="BY23" s="54"/>
      <c r="BZ23" s="54"/>
      <c r="CA23" s="54"/>
      <c r="CB23" s="54"/>
      <c r="CC23" s="54"/>
      <c r="CD23" s="54"/>
      <c r="CE23" s="54"/>
      <c r="CF23" s="54"/>
    </row>
    <row r="24" spans="1:84" s="2" customFormat="1" ht="14.25" customHeight="1" thickTop="1" thickBot="1" x14ac:dyDescent="0.4">
      <c r="A24" s="6"/>
      <c r="B24" s="29"/>
      <c r="C24" s="12"/>
      <c r="D24" s="238"/>
      <c r="E24" s="234"/>
      <c r="F24" s="235"/>
      <c r="G24" s="235"/>
      <c r="H24" s="235"/>
      <c r="I24" s="235"/>
      <c r="J24" s="235"/>
      <c r="K24" s="235"/>
      <c r="L24" s="235"/>
      <c r="M24" s="235"/>
      <c r="N24" s="235"/>
      <c r="O24" s="235"/>
      <c r="P24" s="235"/>
      <c r="Q24" s="235"/>
      <c r="R24" s="236"/>
      <c r="S24" s="239" t="s">
        <v>81</v>
      </c>
      <c r="T24" s="239"/>
      <c r="U24" s="239"/>
      <c r="V24" s="239"/>
      <c r="W24" s="239"/>
      <c r="X24" s="239"/>
      <c r="Y24" s="239"/>
      <c r="Z24" s="239"/>
      <c r="AA24" s="239"/>
      <c r="AB24" s="239"/>
      <c r="AC24" s="239"/>
      <c r="AD24" s="239"/>
      <c r="AE24" s="239"/>
      <c r="AF24" s="239"/>
      <c r="AG24" s="239"/>
      <c r="AH24" s="239"/>
      <c r="AI24" s="239"/>
      <c r="AJ24" s="239"/>
      <c r="AK24" s="239"/>
      <c r="AL24" s="239"/>
      <c r="AM24" s="239"/>
      <c r="AN24" s="239"/>
      <c r="AO24" s="239"/>
      <c r="AP24" s="239"/>
      <c r="AQ24" s="239"/>
      <c r="AR24" s="239"/>
      <c r="AS24" s="239"/>
      <c r="AT24" s="239"/>
      <c r="AU24" s="239"/>
      <c r="AV24" s="240"/>
      <c r="AW24" s="18"/>
      <c r="AX24" s="3"/>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row>
    <row r="25" spans="1:84" s="2" customFormat="1" ht="14.25" customHeight="1" thickTop="1" thickBot="1" x14ac:dyDescent="0.4">
      <c r="A25" s="6"/>
      <c r="B25" s="29"/>
      <c r="C25" s="12"/>
      <c r="D25" s="12">
        <f>IF(AND(C$32&lt;='Island inputs'!$D$12/1000,'Island inputs'!$D$12/1000&lt;D$32),1,0)</f>
        <v>0</v>
      </c>
      <c r="E25" s="12">
        <f>IF(AND(D$32&lt;='Island inputs'!$D$12/1000,'Island inputs'!$D$12/1000&lt;E$32),1,0)</f>
        <v>0</v>
      </c>
      <c r="F25" s="12">
        <f>IF(AND(E$32&lt;='Island inputs'!$D$12/1000,'Island inputs'!$D$12/1000&lt;F$32),1,0)</f>
        <v>0</v>
      </c>
      <c r="G25" s="243" t="s">
        <v>82</v>
      </c>
      <c r="H25" s="244"/>
      <c r="I25" s="244"/>
      <c r="J25" s="244"/>
      <c r="K25" s="244"/>
      <c r="L25" s="244"/>
      <c r="M25" s="244"/>
      <c r="N25" s="244"/>
      <c r="O25" s="244"/>
      <c r="P25" s="244"/>
      <c r="Q25" s="244"/>
      <c r="R25" s="244"/>
      <c r="S25" s="241"/>
      <c r="T25" s="241"/>
      <c r="U25" s="241"/>
      <c r="V25" s="241"/>
      <c r="W25" s="241"/>
      <c r="X25" s="241"/>
      <c r="Y25" s="241"/>
      <c r="Z25" s="241"/>
      <c r="AA25" s="241"/>
      <c r="AB25" s="241"/>
      <c r="AC25" s="241"/>
      <c r="AD25" s="241"/>
      <c r="AE25" s="241"/>
      <c r="AF25" s="241"/>
      <c r="AG25" s="241"/>
      <c r="AH25" s="241"/>
      <c r="AI25" s="241"/>
      <c r="AJ25" s="241"/>
      <c r="AK25" s="241"/>
      <c r="AL25" s="241"/>
      <c r="AM25" s="241"/>
      <c r="AN25" s="241"/>
      <c r="AO25" s="241"/>
      <c r="AP25" s="241"/>
      <c r="AQ25" s="241"/>
      <c r="AR25" s="241"/>
      <c r="AS25" s="241"/>
      <c r="AT25" s="241"/>
      <c r="AU25" s="241"/>
      <c r="AV25" s="242"/>
      <c r="AW25" s="18"/>
      <c r="AX25" s="3"/>
      <c r="AY25" s="54"/>
      <c r="AZ25" s="54"/>
      <c r="BA25" s="54"/>
      <c r="BB25" s="54"/>
      <c r="BC25" s="54"/>
      <c r="BD25" s="54"/>
      <c r="BE25" s="54"/>
      <c r="BF25" s="54"/>
      <c r="BG25" s="54"/>
      <c r="BH25" s="54"/>
      <c r="BI25" s="54"/>
      <c r="BJ25" s="54"/>
      <c r="BK25" s="54"/>
      <c r="BL25" s="54"/>
      <c r="BM25" s="54"/>
      <c r="BN25" s="54"/>
      <c r="BO25" s="54"/>
      <c r="BP25" s="54"/>
      <c r="BQ25" s="54"/>
      <c r="BR25" s="54"/>
      <c r="BS25" s="54"/>
      <c r="BT25" s="54"/>
      <c r="BU25" s="54"/>
      <c r="BV25" s="54"/>
      <c r="BW25" s="54"/>
      <c r="BX25" s="54"/>
      <c r="BY25" s="54"/>
      <c r="BZ25" s="54"/>
      <c r="CA25" s="54"/>
      <c r="CB25" s="54"/>
      <c r="CC25" s="54"/>
      <c r="CD25" s="54"/>
      <c r="CE25" s="54"/>
      <c r="CF25" s="54"/>
    </row>
    <row r="26" spans="1:84" s="2" customFormat="1" ht="9" customHeight="1" thickTop="1" thickBot="1" x14ac:dyDescent="0.4">
      <c r="A26" s="6"/>
      <c r="B26" s="29"/>
      <c r="C26" s="12"/>
      <c r="D26" s="12">
        <f>IF(AND(C$32&lt;='Island inputs'!$D$12/1000,'Island inputs'!$D$12/1000&lt;D$32),1,0)</f>
        <v>0</v>
      </c>
      <c r="E26" s="12">
        <f>IF(AND(D$32&lt;='Island inputs'!$D$12/1000,'Island inputs'!$D$12/1000&lt;E$32),1,0)</f>
        <v>0</v>
      </c>
      <c r="F26" s="12">
        <f>IF(AND(E$32&lt;='Island inputs'!$D$12/1000,'Island inputs'!$D$12/1000&lt;F$32),1,0)</f>
        <v>0</v>
      </c>
      <c r="G26" s="12">
        <f>IF(AND(F$32&lt;='Island inputs'!$D$12/1000,'Island inputs'!$D$12/1000&lt;G$32),1,0)</f>
        <v>1</v>
      </c>
      <c r="H26" s="12">
        <f>IF(AND(G$32&lt;='Island inputs'!$D$12/1000,'Island inputs'!$D$12/1000&lt;H$32),1,0)</f>
        <v>0</v>
      </c>
      <c r="I26" s="12">
        <f>IF(AND(H$32&lt;='Island inputs'!$D$12/1000,'Island inputs'!$D$12/1000&lt;I$32),1,0)</f>
        <v>0</v>
      </c>
      <c r="J26" s="12">
        <f>IF(AND(I$32&lt;='Island inputs'!$D$12/1000,'Island inputs'!$D$12/1000&lt;J$32),1,0)</f>
        <v>0</v>
      </c>
      <c r="K26" s="12">
        <f>IF(AND(J$32&lt;='Island inputs'!$D$12/1000,'Island inputs'!$D$12/1000&lt;K$32),1,0)</f>
        <v>0</v>
      </c>
      <c r="L26" s="12">
        <f>IF(AND(K$32&lt;='Island inputs'!$D$12/1000,'Island inputs'!$D$12/1000&lt;L$32),1,0)</f>
        <v>0</v>
      </c>
      <c r="M26" s="12">
        <f>IF(AND(L$32&lt;='Island inputs'!$D$12/1000,'Island inputs'!$D$12/1000&lt;M$32),1,0)</f>
        <v>0</v>
      </c>
      <c r="N26" s="12">
        <f>IF(AND(M$32&lt;='Island inputs'!$D$12/1000,'Island inputs'!$D$12/1000&lt;N$32),1,0)</f>
        <v>0</v>
      </c>
      <c r="O26" s="12">
        <f>IF(AND(N$32&lt;='Island inputs'!$D$12/1000,'Island inputs'!$D$12/1000&lt;O$32),1,0)</f>
        <v>0</v>
      </c>
      <c r="P26" s="12">
        <f>IF(AND(O$32&lt;='Island inputs'!$D$12/1000,'Island inputs'!$D$12/1000&lt;P$32),1,0)</f>
        <v>0</v>
      </c>
      <c r="Q26" s="12">
        <f>IF(AND(P$32&lt;='Island inputs'!$D$12/1000,'Island inputs'!$D$12/1000&lt;Q$32),1,0)</f>
        <v>0</v>
      </c>
      <c r="R26" s="12">
        <f>IF(AND(Q$32&lt;='Island inputs'!$D$12/1000,'Island inputs'!$D$12/1000&lt;R$32),1,0)</f>
        <v>0</v>
      </c>
      <c r="S26" s="12">
        <f>IF(AND(R$32&lt;='Island inputs'!$D$12/1000,'Island inputs'!$D$12/1000&lt;S$32),1,0)</f>
        <v>0</v>
      </c>
      <c r="T26" s="12">
        <f>IF(AND(S$32&lt;='Island inputs'!$D$12/1000,'Island inputs'!$D$12/1000&lt;T$32),1,0)</f>
        <v>0</v>
      </c>
      <c r="U26" s="12">
        <f>IF(AND(T$32&lt;='Island inputs'!$D$12/1000,'Island inputs'!$D$12/1000&lt;U$32),1,0)</f>
        <v>0</v>
      </c>
      <c r="V26" s="12">
        <f>IF(AND(U$32&lt;='Island inputs'!$D$12/1000,'Island inputs'!$D$12/1000&lt;V$32),1,0)</f>
        <v>0</v>
      </c>
      <c r="W26" s="12">
        <f>IF(AND(V$32&lt;='Island inputs'!$D$12/1000,'Island inputs'!$D$12/1000&lt;W$32),1,0)</f>
        <v>0</v>
      </c>
      <c r="X26" s="12">
        <f>IF(AND(W$32&lt;='Island inputs'!$D$12/1000,'Island inputs'!$D$12/1000&lt;X$32),1,0)</f>
        <v>0</v>
      </c>
      <c r="Y26" s="12">
        <f>IF(AND(X$32&lt;='Island inputs'!$D$12/1000,'Island inputs'!$D$12/1000&lt;Y$32),1,0)</f>
        <v>0</v>
      </c>
      <c r="Z26" s="12">
        <f>IF(AND(Y$32&lt;='Island inputs'!$D$12/1000,'Island inputs'!$D$12/1000&lt;Z$32),1,0)</f>
        <v>0</v>
      </c>
      <c r="AA26" s="12">
        <f>IF(AND(Z$32&lt;='Island inputs'!$D$12/1000,'Island inputs'!$D$12/1000&lt;AA$32),1,0)</f>
        <v>0</v>
      </c>
      <c r="AB26" s="12">
        <f>IF(AND(AA$32&lt;='Island inputs'!$D$12/1000,'Island inputs'!$D$12/1000&lt;AB$32),1,0)</f>
        <v>0</v>
      </c>
      <c r="AC26" s="12">
        <f>IF(AND(AB$32&lt;='Island inputs'!$D$12/1000,'Island inputs'!$D$12/1000&lt;AC$32),1,0)</f>
        <v>0</v>
      </c>
      <c r="AD26" s="12">
        <f>IF(AND(AC$32&lt;='Island inputs'!$D$12/1000,'Island inputs'!$D$12/1000&lt;AD$32),1,0)</f>
        <v>0</v>
      </c>
      <c r="AE26" s="12">
        <f>IF(AND(AD$32&lt;='Island inputs'!$D$12/1000,'Island inputs'!$D$12/1000&lt;AE$32),1,0)</f>
        <v>0</v>
      </c>
      <c r="AF26" s="12">
        <f>IF(AND(AE$32&lt;='Island inputs'!$D$12/1000,'Island inputs'!$D$12/1000&lt;AF$32),1,0)</f>
        <v>0</v>
      </c>
      <c r="AG26" s="12">
        <f>IF(AND(AF$32&lt;='Island inputs'!$D$12/1000,'Island inputs'!$D$12/1000&lt;AG$32),1,0)</f>
        <v>0</v>
      </c>
      <c r="AH26" s="12">
        <f>IF(AND(AG$32&lt;='Island inputs'!$D$12/1000,'Island inputs'!$D$12/1000&lt;AH$32),1,0)</f>
        <v>0</v>
      </c>
      <c r="AI26" s="12">
        <f>IF(AND(AH$32&lt;='Island inputs'!$D$12/1000,'Island inputs'!$D$12/1000&lt;AI$32),1,0)</f>
        <v>0</v>
      </c>
      <c r="AJ26" s="12">
        <f>IF(AND(AI$32&lt;='Island inputs'!$D$12/1000,'Island inputs'!$D$12/1000&lt;AJ$32),1,0)</f>
        <v>0</v>
      </c>
      <c r="AK26" s="12">
        <f>IF(AND(AJ$32&lt;='Island inputs'!$D$12/1000,'Island inputs'!$D$12/1000&lt;AK$32),1,0)</f>
        <v>0</v>
      </c>
      <c r="AL26" s="12">
        <f>IF(AND(AK$32&lt;='Island inputs'!$D$12/1000,'Island inputs'!$D$12/1000&lt;AL$32),1,0)</f>
        <v>0</v>
      </c>
      <c r="AM26" s="12">
        <f>IF(AND(AL$32&lt;='Island inputs'!$D$12/1000,'Island inputs'!$D$12/1000&lt;AM$32),1,0)</f>
        <v>0</v>
      </c>
      <c r="AN26" s="12">
        <f>IF(AND(AM$32&lt;='Island inputs'!$D$12/1000,'Island inputs'!$D$12/1000&lt;AN$32),1,0)</f>
        <v>0</v>
      </c>
      <c r="AO26" s="12">
        <f>IF(AND(AN$32&lt;='Island inputs'!$D$12/1000,'Island inputs'!$D$12/1000&lt;AO$32),1,0)</f>
        <v>0</v>
      </c>
      <c r="AP26" s="12">
        <f>IF(AND(AO$32&lt;='Island inputs'!$D$12/1000,'Island inputs'!$D$12/1000&lt;AP$32),1,0)</f>
        <v>0</v>
      </c>
      <c r="AQ26" s="12">
        <f>IF(AND(AP$32&lt;='Island inputs'!$D$12/1000,'Island inputs'!$D$12/1000&lt;AQ$32),1,0)</f>
        <v>0</v>
      </c>
      <c r="AR26" s="12">
        <f>IF(AND(AQ$32&lt;='Island inputs'!$D$12/1000,'Island inputs'!$D$12/1000&lt;AR$32),1,0)</f>
        <v>0</v>
      </c>
      <c r="AS26" s="12">
        <f>IF(AND(AR$32&lt;='Island inputs'!$D$12/1000,'Island inputs'!$D$12/1000&lt;AS$32),1,0)</f>
        <v>0</v>
      </c>
      <c r="AT26" s="12">
        <f>IF(AND(AS$32&lt;='Island inputs'!$D$12/1000,'Island inputs'!$D$12/1000&lt;AT$32),1,0)</f>
        <v>0</v>
      </c>
      <c r="AU26" s="12">
        <f>IF(AND(AT$32&lt;='Island inputs'!$D$12/1000,'Island inputs'!$D$12/1000&lt;AU$32),1,0)</f>
        <v>0</v>
      </c>
      <c r="AV26" s="12">
        <f>IF(AND(AU$32&lt;='Island inputs'!$D$12/1000,'Island inputs'!$D$12/1000&lt;AV$32),1,0)</f>
        <v>0</v>
      </c>
      <c r="AW26" s="18"/>
      <c r="AX26" s="3"/>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row>
    <row r="27" spans="1:84" s="2" customFormat="1" ht="28.5" customHeight="1" thickTop="1" thickBot="1" x14ac:dyDescent="0.4">
      <c r="A27" s="6"/>
      <c r="B27" s="29"/>
      <c r="C27" s="12"/>
      <c r="D27" s="223" t="s">
        <v>83</v>
      </c>
      <c r="E27" s="229"/>
      <c r="F27" s="229"/>
      <c r="G27" s="229"/>
      <c r="H27" s="229"/>
      <c r="I27" s="229"/>
      <c r="J27" s="229"/>
      <c r="K27" s="229"/>
      <c r="L27" s="229"/>
      <c r="M27" s="230"/>
      <c r="N27" s="203" t="s">
        <v>84</v>
      </c>
      <c r="O27" s="221"/>
      <c r="P27" s="221"/>
      <c r="Q27" s="221"/>
      <c r="R27" s="221"/>
      <c r="S27" s="221"/>
      <c r="T27" s="221"/>
      <c r="U27" s="221"/>
      <c r="V27" s="221"/>
      <c r="W27" s="221"/>
      <c r="X27" s="221"/>
      <c r="Y27" s="221"/>
      <c r="Z27" s="221"/>
      <c r="AA27" s="221"/>
      <c r="AB27" s="221"/>
      <c r="AC27" s="221"/>
      <c r="AD27" s="221"/>
      <c r="AE27" s="221"/>
      <c r="AF27" s="221"/>
      <c r="AG27" s="221"/>
      <c r="AH27" s="221"/>
      <c r="AI27" s="221"/>
      <c r="AJ27" s="221"/>
      <c r="AK27" s="221"/>
      <c r="AL27" s="221"/>
      <c r="AM27" s="221"/>
      <c r="AN27" s="221"/>
      <c r="AO27" s="221"/>
      <c r="AP27" s="221"/>
      <c r="AQ27" s="221"/>
      <c r="AR27" s="221"/>
      <c r="AS27" s="221"/>
      <c r="AT27" s="221"/>
      <c r="AU27" s="221"/>
      <c r="AV27" s="222"/>
      <c r="AW27" s="18"/>
      <c r="AX27" s="3"/>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54"/>
      <c r="BY27" s="54"/>
      <c r="BZ27" s="54"/>
      <c r="CA27" s="54"/>
      <c r="CB27" s="54"/>
      <c r="CC27" s="54"/>
      <c r="CD27" s="54"/>
      <c r="CE27" s="54"/>
      <c r="CF27" s="54"/>
    </row>
    <row r="28" spans="1:84" ht="15" thickTop="1" x14ac:dyDescent="0.35">
      <c r="A28" s="3"/>
      <c r="B28" s="17"/>
      <c r="C28" s="91"/>
      <c r="D28" s="12">
        <f>IF(AND(C$32&lt;='Island inputs'!$D$12/1000,'Island inputs'!$D$12/1000&lt;D$32),1,0)</f>
        <v>0</v>
      </c>
      <c r="E28" s="12">
        <f>IF(AND(D$32&lt;='Island inputs'!$D$12/1000,'Island inputs'!$D$12/1000&lt;E$32),1,0)</f>
        <v>0</v>
      </c>
      <c r="F28" s="12">
        <f>IF(AND(E$32&lt;='Island inputs'!$D$12/1000,'Island inputs'!$D$12/1000&lt;F$32),1,0)</f>
        <v>0</v>
      </c>
      <c r="G28" s="12">
        <f>IF(AND(F$32&lt;='Island inputs'!$D$12/1000,'Island inputs'!$D$12/1000&lt;G$32),1,0)</f>
        <v>1</v>
      </c>
      <c r="H28" s="12">
        <f>IF(AND(G$32&lt;='Island inputs'!$D$12/1000,'Island inputs'!$D$12/1000&lt;H$32),1,0)</f>
        <v>0</v>
      </c>
      <c r="I28" s="12">
        <f>IF(AND(H$32&lt;='Island inputs'!$D$12/1000,'Island inputs'!$D$12/1000&lt;I$32),1,0)</f>
        <v>0</v>
      </c>
      <c r="J28" s="12">
        <f>IF(AND(I$32&lt;='Island inputs'!$D$12/1000,'Island inputs'!$D$12/1000&lt;J$32),1,0)</f>
        <v>0</v>
      </c>
      <c r="K28" s="12">
        <f>IF(AND(J$32&lt;='Island inputs'!$D$12/1000,'Island inputs'!$D$12/1000&lt;K$32),1,0)</f>
        <v>0</v>
      </c>
      <c r="L28" s="12">
        <f>IF(AND(K$32&lt;='Island inputs'!$D$12/1000,'Island inputs'!$D$12/1000&lt;L$32),1,0)</f>
        <v>0</v>
      </c>
      <c r="M28" s="12">
        <f>IF(AND(L$32&lt;='Island inputs'!$D$12/1000,'Island inputs'!$D$12/1000&lt;M$32),1,0)</f>
        <v>0</v>
      </c>
      <c r="N28" s="12">
        <f>IF(AND(M$32&lt;='Island inputs'!$D$12/1000,'Island inputs'!$D$12/1000&lt;N$32),1,0)</f>
        <v>0</v>
      </c>
      <c r="O28" s="12">
        <f>IF(AND(N$32&lt;='Island inputs'!$D$12/1000,'Island inputs'!$D$12/1000&lt;O$32),1,0)</f>
        <v>0</v>
      </c>
      <c r="P28" s="12">
        <f>IF(AND(O$32&lt;='Island inputs'!$D$12/1000,'Island inputs'!$D$12/1000&lt;P$32),1,0)</f>
        <v>0</v>
      </c>
      <c r="Q28" s="12">
        <f>IF(AND(P$32&lt;='Island inputs'!$D$12/1000,'Island inputs'!$D$12/1000&lt;Q$32),1,0)</f>
        <v>0</v>
      </c>
      <c r="R28" s="12">
        <f>IF(AND(Q$32&lt;='Island inputs'!$D$12/1000,'Island inputs'!$D$12/1000&lt;R$32),1,0)</f>
        <v>0</v>
      </c>
      <c r="S28" s="12">
        <f>IF(AND(R$32&lt;='Island inputs'!$D$12/1000,'Island inputs'!$D$12/1000&lt;S$32),1,0)</f>
        <v>0</v>
      </c>
      <c r="T28" s="12">
        <f>IF(AND(S$32&lt;='Island inputs'!$D$12/1000,'Island inputs'!$D$12/1000&lt;T$32),1,0)</f>
        <v>0</v>
      </c>
      <c r="U28" s="12">
        <f>IF(AND(T$32&lt;='Island inputs'!$D$12/1000,'Island inputs'!$D$12/1000&lt;U$32),1,0)</f>
        <v>0</v>
      </c>
      <c r="V28" s="12">
        <f>IF(AND(U$32&lt;='Island inputs'!$D$12/1000,'Island inputs'!$D$12/1000&lt;V$32),1,0)</f>
        <v>0</v>
      </c>
      <c r="W28" s="12">
        <f>IF(AND(V$32&lt;='Island inputs'!$D$12/1000,'Island inputs'!$D$12/1000&lt;W$32),1,0)</f>
        <v>0</v>
      </c>
      <c r="X28" s="12">
        <f>IF(AND(W$32&lt;='Island inputs'!$D$12/1000,'Island inputs'!$D$12/1000&lt;X$32),1,0)</f>
        <v>0</v>
      </c>
      <c r="Y28" s="12">
        <f>IF(AND(X$32&lt;='Island inputs'!$D$12/1000,'Island inputs'!$D$12/1000&lt;Y$32),1,0)</f>
        <v>0</v>
      </c>
      <c r="Z28" s="12">
        <f>IF(AND(Y$32&lt;='Island inputs'!$D$12/1000,'Island inputs'!$D$12/1000&lt;Z$32),1,0)</f>
        <v>0</v>
      </c>
      <c r="AA28" s="12">
        <f>IF(AND(Z$32&lt;='Island inputs'!$D$12/1000,'Island inputs'!$D$12/1000&lt;AA$32),1,0)</f>
        <v>0</v>
      </c>
      <c r="AB28" s="12">
        <f>IF(AND(AA$32&lt;='Island inputs'!$D$12/1000,'Island inputs'!$D$12/1000&lt;AB$32),1,0)</f>
        <v>0</v>
      </c>
      <c r="AC28" s="12">
        <f>IF(AND(AB$32&lt;='Island inputs'!$D$12/1000,'Island inputs'!$D$12/1000&lt;AC$32),1,0)</f>
        <v>0</v>
      </c>
      <c r="AD28" s="12">
        <f>IF(AND(AC$32&lt;='Island inputs'!$D$12/1000,'Island inputs'!$D$12/1000&lt;AD$32),1,0)</f>
        <v>0</v>
      </c>
      <c r="AE28" s="12">
        <f>IF(AND(AD$32&lt;='Island inputs'!$D$12/1000,'Island inputs'!$D$12/1000&lt;AE$32),1,0)</f>
        <v>0</v>
      </c>
      <c r="AF28" s="12">
        <f>IF(AND(AE$32&lt;='Island inputs'!$D$12/1000,'Island inputs'!$D$12/1000&lt;AF$32),1,0)</f>
        <v>0</v>
      </c>
      <c r="AG28" s="12">
        <f>IF(AND(AF$32&lt;='Island inputs'!$D$12/1000,'Island inputs'!$D$12/1000&lt;AG$32),1,0)</f>
        <v>0</v>
      </c>
      <c r="AH28" s="12">
        <f>IF(AND(AG$32&lt;='Island inputs'!$D$12/1000,'Island inputs'!$D$12/1000&lt;AH$32),1,0)</f>
        <v>0</v>
      </c>
      <c r="AI28" s="12">
        <f>IF(AND(AH$32&lt;='Island inputs'!$D$12/1000,'Island inputs'!$D$12/1000&lt;AI$32),1,0)</f>
        <v>0</v>
      </c>
      <c r="AJ28" s="12">
        <f>IF(AND(AI$32&lt;='Island inputs'!$D$12/1000,'Island inputs'!$D$12/1000&lt;AJ$32),1,0)</f>
        <v>0</v>
      </c>
      <c r="AK28" s="12">
        <f>IF(AND(AJ$32&lt;='Island inputs'!$D$12/1000,'Island inputs'!$D$12/1000&lt;AK$32),1,0)</f>
        <v>0</v>
      </c>
      <c r="AL28" s="12">
        <f>IF(AND(AK$32&lt;='Island inputs'!$D$12/1000,'Island inputs'!$D$12/1000&lt;AL$32),1,0)</f>
        <v>0</v>
      </c>
      <c r="AM28" s="12">
        <f>IF(AND(AL$32&lt;='Island inputs'!$D$12/1000,'Island inputs'!$D$12/1000&lt;AM$32),1,0)</f>
        <v>0</v>
      </c>
      <c r="AN28" s="12">
        <f>IF(AND(AM$32&lt;='Island inputs'!$D$12/1000,'Island inputs'!$D$12/1000&lt;AN$32),1,0)</f>
        <v>0</v>
      </c>
      <c r="AO28" s="12">
        <f>IF(AND(AN$32&lt;='Island inputs'!$D$12/1000,'Island inputs'!$D$12/1000&lt;AO$32),1,0)</f>
        <v>0</v>
      </c>
      <c r="AP28" s="12">
        <f>IF(AND(AO$32&lt;='Island inputs'!$D$12/1000,'Island inputs'!$D$12/1000&lt;AP$32),1,0)</f>
        <v>0</v>
      </c>
      <c r="AQ28" s="12">
        <f>IF(AND(AP$32&lt;='Island inputs'!$D$12/1000,'Island inputs'!$D$12/1000&lt;AQ$32),1,0)</f>
        <v>0</v>
      </c>
      <c r="AR28" s="12">
        <f>IF(AND(AQ$32&lt;='Island inputs'!$D$12/1000,'Island inputs'!$D$12/1000&lt;AR$32),1,0)</f>
        <v>0</v>
      </c>
      <c r="AS28" s="12">
        <f>IF(AND(AR$32&lt;='Island inputs'!$D$12/1000,'Island inputs'!$D$12/1000&lt;AS$32),1,0)</f>
        <v>0</v>
      </c>
      <c r="AT28" s="12">
        <f>IF(AND(AS$32&lt;='Island inputs'!$D$12/1000,'Island inputs'!$D$12/1000&lt;AT$32),1,0)</f>
        <v>0</v>
      </c>
      <c r="AU28" s="12">
        <f>IF(AND(AT$32&lt;='Island inputs'!$D$12/1000,'Island inputs'!$D$12/1000&lt;AU$32),1,0)</f>
        <v>0</v>
      </c>
      <c r="AV28" s="12">
        <f>IF(AND(AU$32&lt;='Island inputs'!$D$12/1000,'Island inputs'!$D$12/1000&lt;AV$32),1,0)</f>
        <v>0</v>
      </c>
      <c r="AW28" s="18"/>
      <c r="AX28" s="3"/>
    </row>
    <row r="29" spans="1:84" x14ac:dyDescent="0.35">
      <c r="A29" s="3"/>
      <c r="B29" s="17"/>
      <c r="C29" s="156" t="str">
        <f>IF(C33=0,'Island inputs'!P3,'Island inputs'!P5)</f>
        <v xml:space="preserve">  </v>
      </c>
      <c r="D29" s="12">
        <f>IF(AND(C$32&lt;='Island inputs'!$D$12/1000,'Island inputs'!$D$12/1000&lt;D$32),1,0)</f>
        <v>0</v>
      </c>
      <c r="E29" s="12">
        <f>IF(AND(D$32&lt;='Island inputs'!$D$12/1000,'Island inputs'!$D$12/1000&lt;E$32),1,0)</f>
        <v>0</v>
      </c>
      <c r="F29" s="12">
        <f>IF(AND(E$32&lt;='Island inputs'!$D$12/1000,'Island inputs'!$D$12/1000&lt;F$32),1,0)</f>
        <v>0</v>
      </c>
      <c r="G29" s="12">
        <f>IF(AND(F$32&lt;='Island inputs'!$D$12/1000,'Island inputs'!$D$12/1000&lt;G$32),1,0)</f>
        <v>1</v>
      </c>
      <c r="H29" s="12">
        <f>IF(AND(G$32&lt;='Island inputs'!$D$12/1000,'Island inputs'!$D$12/1000&lt;H$32),1,0)</f>
        <v>0</v>
      </c>
      <c r="I29" s="12">
        <f>IF(AND(H$32&lt;='Island inputs'!$D$12/1000,'Island inputs'!$D$12/1000&lt;I$32),1,0)</f>
        <v>0</v>
      </c>
      <c r="J29" s="12">
        <f>IF(AND(I$32&lt;='Island inputs'!$D$12/1000,'Island inputs'!$D$12/1000&lt;J$32),1,0)</f>
        <v>0</v>
      </c>
      <c r="K29" s="12">
        <f>IF(AND(J$32&lt;='Island inputs'!$D$12/1000,'Island inputs'!$D$12/1000&lt;K$32),1,0)</f>
        <v>0</v>
      </c>
      <c r="L29" s="12">
        <f>IF(AND(K$32&lt;='Island inputs'!$D$12/1000,'Island inputs'!$D$12/1000&lt;L$32),1,0)</f>
        <v>0</v>
      </c>
      <c r="M29" s="12">
        <f>IF(AND(L$32&lt;='Island inputs'!$D$12/1000,'Island inputs'!$D$12/1000&lt;M$32),1,0)</f>
        <v>0</v>
      </c>
      <c r="N29" s="12">
        <f>IF(AND(M$32&lt;='Island inputs'!$D$12/1000,'Island inputs'!$D$12/1000&lt;N$32),1,0)</f>
        <v>0</v>
      </c>
      <c r="O29" s="12">
        <f>IF(AND(N$32&lt;='Island inputs'!$D$12/1000,'Island inputs'!$D$12/1000&lt;O$32),1,0)</f>
        <v>0</v>
      </c>
      <c r="P29" s="12">
        <f>IF(AND(O$32&lt;='Island inputs'!$D$12/1000,'Island inputs'!$D$12/1000&lt;P$32),1,0)</f>
        <v>0</v>
      </c>
      <c r="Q29" s="12">
        <f>IF(AND(P$32&lt;='Island inputs'!$D$12/1000,'Island inputs'!$D$12/1000&lt;Q$32),1,0)</f>
        <v>0</v>
      </c>
      <c r="R29" s="12">
        <f>IF(AND(Q$32&lt;='Island inputs'!$D$12/1000,'Island inputs'!$D$12/1000&lt;R$32),1,0)</f>
        <v>0</v>
      </c>
      <c r="S29" s="12">
        <f>IF(AND(R$32&lt;='Island inputs'!$D$12/1000,'Island inputs'!$D$12/1000&lt;S$32),1,0)</f>
        <v>0</v>
      </c>
      <c r="T29" s="12">
        <f>IF(AND(S$32&lt;='Island inputs'!$D$12/1000,'Island inputs'!$D$12/1000&lt;T$32),1,0)</f>
        <v>0</v>
      </c>
      <c r="U29" s="12">
        <f>IF(AND(T$32&lt;='Island inputs'!$D$12/1000,'Island inputs'!$D$12/1000&lt;U$32),1,0)</f>
        <v>0</v>
      </c>
      <c r="V29" s="12">
        <f>IF(AND(U$32&lt;='Island inputs'!$D$12/1000,'Island inputs'!$D$12/1000&lt;V$32),1,0)</f>
        <v>0</v>
      </c>
      <c r="W29" s="12">
        <f>IF(AND(V$32&lt;='Island inputs'!$D$12/1000,'Island inputs'!$D$12/1000&lt;W$32),1,0)</f>
        <v>0</v>
      </c>
      <c r="X29" s="12">
        <f>IF(AND(W$32&lt;='Island inputs'!$D$12/1000,'Island inputs'!$D$12/1000&lt;X$32),1,0)</f>
        <v>0</v>
      </c>
      <c r="Y29" s="12">
        <f>IF(AND(X$32&lt;='Island inputs'!$D$12/1000,'Island inputs'!$D$12/1000&lt;Y$32),1,0)</f>
        <v>0</v>
      </c>
      <c r="Z29" s="12">
        <f>IF(AND(Y$32&lt;='Island inputs'!$D$12/1000,'Island inputs'!$D$12/1000&lt;Z$32),1,0)</f>
        <v>0</v>
      </c>
      <c r="AA29" s="12">
        <f>IF(AND(Z$32&lt;='Island inputs'!$D$12/1000,'Island inputs'!$D$12/1000&lt;AA$32),1,0)</f>
        <v>0</v>
      </c>
      <c r="AB29" s="12">
        <f>IF(AND(AA$32&lt;='Island inputs'!$D$12/1000,'Island inputs'!$D$12/1000&lt;AB$32),1,0)</f>
        <v>0</v>
      </c>
      <c r="AC29" s="12">
        <f>IF(AND(AB$32&lt;='Island inputs'!$D$12/1000,'Island inputs'!$D$12/1000&lt;AC$32),1,0)</f>
        <v>0</v>
      </c>
      <c r="AD29" s="12">
        <f>IF(AND(AC$32&lt;='Island inputs'!$D$12/1000,'Island inputs'!$D$12/1000&lt;AD$32),1,0)</f>
        <v>0</v>
      </c>
      <c r="AE29" s="12">
        <f>IF(AND(AD$32&lt;='Island inputs'!$D$12/1000,'Island inputs'!$D$12/1000&lt;AE$32),1,0)</f>
        <v>0</v>
      </c>
      <c r="AF29" s="12">
        <f>IF(AND(AE$32&lt;='Island inputs'!$D$12/1000,'Island inputs'!$D$12/1000&lt;AF$32),1,0)</f>
        <v>0</v>
      </c>
      <c r="AG29" s="12">
        <f>IF(AND(AF$32&lt;='Island inputs'!$D$12/1000,'Island inputs'!$D$12/1000&lt;AG$32),1,0)</f>
        <v>0</v>
      </c>
      <c r="AH29" s="12">
        <f>IF(AND(AG$32&lt;='Island inputs'!$D$12/1000,'Island inputs'!$D$12/1000&lt;AH$32),1,0)</f>
        <v>0</v>
      </c>
      <c r="AI29" s="12">
        <f>IF(AND(AH$32&lt;='Island inputs'!$D$12/1000,'Island inputs'!$D$12/1000&lt;AI$32),1,0)</f>
        <v>0</v>
      </c>
      <c r="AJ29" s="12">
        <f>IF(AND(AI$32&lt;='Island inputs'!$D$12/1000,'Island inputs'!$D$12/1000&lt;AJ$32),1,0)</f>
        <v>0</v>
      </c>
      <c r="AK29" s="12">
        <f>IF(AND(AJ$32&lt;='Island inputs'!$D$12/1000,'Island inputs'!$D$12/1000&lt;AK$32),1,0)</f>
        <v>0</v>
      </c>
      <c r="AL29" s="12">
        <f>IF(AND(AK$32&lt;='Island inputs'!$D$12/1000,'Island inputs'!$D$12/1000&lt;AL$32),1,0)</f>
        <v>0</v>
      </c>
      <c r="AM29" s="12">
        <f>IF(AND(AL$32&lt;='Island inputs'!$D$12/1000,'Island inputs'!$D$12/1000&lt;AM$32),1,0)</f>
        <v>0</v>
      </c>
      <c r="AN29" s="12">
        <f>IF(AND(AM$32&lt;='Island inputs'!$D$12/1000,'Island inputs'!$D$12/1000&lt;AN$32),1,0)</f>
        <v>0</v>
      </c>
      <c r="AO29" s="12">
        <f>IF(AND(AN$32&lt;='Island inputs'!$D$12/1000,'Island inputs'!$D$12/1000&lt;AO$32),1,0)</f>
        <v>0</v>
      </c>
      <c r="AP29" s="12">
        <f>IF(AND(AO$32&lt;='Island inputs'!$D$12/1000,'Island inputs'!$D$12/1000&lt;AP$32),1,0)</f>
        <v>0</v>
      </c>
      <c r="AQ29" s="12">
        <f>IF(AND(AP$32&lt;='Island inputs'!$D$12/1000,'Island inputs'!$D$12/1000&lt;AQ$32),1,0)</f>
        <v>0</v>
      </c>
      <c r="AR29" s="12">
        <f>IF(AND(AQ$32&lt;='Island inputs'!$D$12/1000,'Island inputs'!$D$12/1000&lt;AR$32),1,0)</f>
        <v>0</v>
      </c>
      <c r="AS29" s="12">
        <f>IF(AND(AR$32&lt;='Island inputs'!$D$12/1000,'Island inputs'!$D$12/1000&lt;AS$32),1,0)</f>
        <v>0</v>
      </c>
      <c r="AT29" s="12">
        <f>IF(AND(AS$32&lt;='Island inputs'!$D$12/1000,'Island inputs'!$D$12/1000&lt;AT$32),1,0)</f>
        <v>0</v>
      </c>
      <c r="AU29" s="12">
        <f>IF(AND(AT$32&lt;='Island inputs'!$D$12/1000,'Island inputs'!$D$12/1000&lt;AU$32),1,0)</f>
        <v>0</v>
      </c>
      <c r="AV29" s="12">
        <f>IF(AND(AU$32&lt;='Island inputs'!$D$12/1000,'Island inputs'!$D$12/1000&lt;AV$32),1,0)</f>
        <v>0</v>
      </c>
      <c r="AW29" s="18"/>
      <c r="AX29" s="3"/>
    </row>
    <row r="30" spans="1:84" ht="12.75" customHeight="1" thickBot="1" x14ac:dyDescent="0.4">
      <c r="A30" s="3"/>
      <c r="B30" s="17"/>
      <c r="C30" s="206" t="s">
        <v>85</v>
      </c>
      <c r="D30" s="12">
        <f>IF(AND(C$32&lt;='Island inputs'!$D$12/1000,'Island inputs'!$D$12/1000&lt;D$32),1,0)</f>
        <v>0</v>
      </c>
      <c r="E30" s="12">
        <f>IF(AND(D$32&lt;='Island inputs'!$D$12/1000,'Island inputs'!$D$12/1000&lt;E$32),1,0)</f>
        <v>0</v>
      </c>
      <c r="F30" s="12">
        <f>IF(AND(E$32&lt;='Island inputs'!$D$12/1000,'Island inputs'!$D$12/1000&lt;F$32),1,0)</f>
        <v>0</v>
      </c>
      <c r="G30" s="12">
        <f>IF(AND(F$32&lt;='Island inputs'!$D$12/1000,'Island inputs'!$D$12/1000&lt;G$32),1,0)</f>
        <v>1</v>
      </c>
      <c r="H30" s="12">
        <f>IF(AND(G$32&lt;='Island inputs'!$D$12/1000,'Island inputs'!$D$12/1000&lt;H$32),1,0)</f>
        <v>0</v>
      </c>
      <c r="I30" s="12">
        <f>IF(AND(H$32&lt;='Island inputs'!$D$12/1000,'Island inputs'!$D$12/1000&lt;I$32),1,0)</f>
        <v>0</v>
      </c>
      <c r="J30" s="12">
        <f>IF(AND(I$32&lt;='Island inputs'!$D$12/1000,'Island inputs'!$D$12/1000&lt;J$32),1,0)</f>
        <v>0</v>
      </c>
      <c r="K30" s="12">
        <f>IF(AND(J$32&lt;='Island inputs'!$D$12/1000,'Island inputs'!$D$12/1000&lt;K$32),1,0)</f>
        <v>0</v>
      </c>
      <c r="L30" s="12">
        <f>IF(AND(K$32&lt;='Island inputs'!$D$12/1000,'Island inputs'!$D$12/1000&lt;L$32),1,0)</f>
        <v>0</v>
      </c>
      <c r="M30" s="12">
        <f>IF(AND(L$32&lt;='Island inputs'!$D$12/1000,'Island inputs'!$D$12/1000&lt;M$32),1,0)</f>
        <v>0</v>
      </c>
      <c r="N30" s="12">
        <f>IF(AND(M$32&lt;='Island inputs'!$D$12/1000,'Island inputs'!$D$12/1000&lt;N$32),1,0)</f>
        <v>0</v>
      </c>
      <c r="O30" s="12">
        <f>IF(AND(N$32&lt;='Island inputs'!$D$12/1000,'Island inputs'!$D$12/1000&lt;O$32),1,0)</f>
        <v>0</v>
      </c>
      <c r="P30" s="12">
        <f>IF(AND(O$32&lt;='Island inputs'!$D$12/1000,'Island inputs'!$D$12/1000&lt;P$32),1,0)</f>
        <v>0</v>
      </c>
      <c r="Q30" s="12">
        <f>IF(AND(P$32&lt;='Island inputs'!$D$12/1000,'Island inputs'!$D$12/1000&lt;Q$32),1,0)</f>
        <v>0</v>
      </c>
      <c r="R30" s="12">
        <f>IF(AND(Q$32&lt;='Island inputs'!$D$12/1000,'Island inputs'!$D$12/1000&lt;R$32),1,0)</f>
        <v>0</v>
      </c>
      <c r="S30" s="12">
        <f>IF(AND(R$32&lt;='Island inputs'!$D$12/1000,'Island inputs'!$D$12/1000&lt;S$32),1,0)</f>
        <v>0</v>
      </c>
      <c r="T30" s="12">
        <f>IF(AND(S$32&lt;='Island inputs'!$D$12/1000,'Island inputs'!$D$12/1000&lt;T$32),1,0)</f>
        <v>0</v>
      </c>
      <c r="U30" s="12">
        <f>IF(AND(T$32&lt;='Island inputs'!$D$12/1000,'Island inputs'!$D$12/1000&lt;U$32),1,0)</f>
        <v>0</v>
      </c>
      <c r="V30" s="12">
        <f>IF(AND(U$32&lt;='Island inputs'!$D$12/1000,'Island inputs'!$D$12/1000&lt;V$32),1,0)</f>
        <v>0</v>
      </c>
      <c r="W30" s="12">
        <f>IF(AND(V$32&lt;='Island inputs'!$D$12/1000,'Island inputs'!$D$12/1000&lt;W$32),1,0)</f>
        <v>0</v>
      </c>
      <c r="X30" s="12">
        <f>IF(AND(W$32&lt;='Island inputs'!$D$12/1000,'Island inputs'!$D$12/1000&lt;X$32),1,0)</f>
        <v>0</v>
      </c>
      <c r="Y30" s="12">
        <f>IF(AND(X$32&lt;='Island inputs'!$D$12/1000,'Island inputs'!$D$12/1000&lt;Y$32),1,0)</f>
        <v>0</v>
      </c>
      <c r="Z30" s="12">
        <f>IF(AND(Y$32&lt;='Island inputs'!$D$12/1000,'Island inputs'!$D$12/1000&lt;Z$32),1,0)</f>
        <v>0</v>
      </c>
      <c r="AA30" s="12">
        <f>IF(AND(Z$32&lt;='Island inputs'!$D$12/1000,'Island inputs'!$D$12/1000&lt;AA$32),1,0)</f>
        <v>0</v>
      </c>
      <c r="AB30" s="12">
        <f>IF(AND(AA$32&lt;='Island inputs'!$D$12/1000,'Island inputs'!$D$12/1000&lt;AB$32),1,0)</f>
        <v>0</v>
      </c>
      <c r="AC30" s="12">
        <f>IF(AND(AB$32&lt;='Island inputs'!$D$12/1000,'Island inputs'!$D$12/1000&lt;AC$32),1,0)</f>
        <v>0</v>
      </c>
      <c r="AD30" s="12">
        <f>IF(AND(AC$32&lt;='Island inputs'!$D$12/1000,'Island inputs'!$D$12/1000&lt;AD$32),1,0)</f>
        <v>0</v>
      </c>
      <c r="AE30" s="12">
        <f>IF(AND(AD$32&lt;='Island inputs'!$D$12/1000,'Island inputs'!$D$12/1000&lt;AE$32),1,0)</f>
        <v>0</v>
      </c>
      <c r="AF30" s="12">
        <f>IF(AND(AE$32&lt;='Island inputs'!$D$12/1000,'Island inputs'!$D$12/1000&lt;AF$32),1,0)</f>
        <v>0</v>
      </c>
      <c r="AG30" s="12">
        <f>IF(AND(AF$32&lt;='Island inputs'!$D$12/1000,'Island inputs'!$D$12/1000&lt;AG$32),1,0)</f>
        <v>0</v>
      </c>
      <c r="AH30" s="12">
        <f>IF(AND(AG$32&lt;='Island inputs'!$D$12/1000,'Island inputs'!$D$12/1000&lt;AH$32),1,0)</f>
        <v>0</v>
      </c>
      <c r="AI30" s="12">
        <f>IF(AND(AH$32&lt;='Island inputs'!$D$12/1000,'Island inputs'!$D$12/1000&lt;AI$32),1,0)</f>
        <v>0</v>
      </c>
      <c r="AJ30" s="12">
        <f>IF(AND(AI$32&lt;='Island inputs'!$D$12/1000,'Island inputs'!$D$12/1000&lt;AJ$32),1,0)</f>
        <v>0</v>
      </c>
      <c r="AK30" s="12">
        <f>IF(AND(AJ$32&lt;='Island inputs'!$D$12/1000,'Island inputs'!$D$12/1000&lt;AK$32),1,0)</f>
        <v>0</v>
      </c>
      <c r="AL30" s="12">
        <f>IF(AND(AK$32&lt;='Island inputs'!$D$12/1000,'Island inputs'!$D$12/1000&lt;AL$32),1,0)</f>
        <v>0</v>
      </c>
      <c r="AM30" s="12">
        <f>IF(AND(AL$32&lt;='Island inputs'!$D$12/1000,'Island inputs'!$D$12/1000&lt;AM$32),1,0)</f>
        <v>0</v>
      </c>
      <c r="AN30" s="12">
        <f>IF(AND(AM$32&lt;='Island inputs'!$D$12/1000,'Island inputs'!$D$12/1000&lt;AN$32),1,0)</f>
        <v>0</v>
      </c>
      <c r="AO30" s="12">
        <f>IF(AND(AN$32&lt;='Island inputs'!$D$12/1000,'Island inputs'!$D$12/1000&lt;AO$32),1,0)</f>
        <v>0</v>
      </c>
      <c r="AP30" s="12">
        <f>IF(AND(AO$32&lt;='Island inputs'!$D$12/1000,'Island inputs'!$D$12/1000&lt;AP$32),1,0)</f>
        <v>0</v>
      </c>
      <c r="AQ30" s="12">
        <f>IF(AND(AP$32&lt;='Island inputs'!$D$12/1000,'Island inputs'!$D$12/1000&lt;AQ$32),1,0)</f>
        <v>0</v>
      </c>
      <c r="AR30" s="12">
        <f>IF(AND(AQ$32&lt;='Island inputs'!$D$12/1000,'Island inputs'!$D$12/1000&lt;AR$32),1,0)</f>
        <v>0</v>
      </c>
      <c r="AS30" s="12">
        <f>IF(AND(AR$32&lt;='Island inputs'!$D$12/1000,'Island inputs'!$D$12/1000&lt;AS$32),1,0)</f>
        <v>0</v>
      </c>
      <c r="AT30" s="12">
        <f>IF(AND(AS$32&lt;='Island inputs'!$D$12/1000,'Island inputs'!$D$12/1000&lt;AT$32),1,0)</f>
        <v>0</v>
      </c>
      <c r="AU30" s="12">
        <f>IF(AND(AT$32&lt;='Island inputs'!$D$12/1000,'Island inputs'!$D$12/1000&lt;AU$32),1,0)</f>
        <v>0</v>
      </c>
      <c r="AV30" s="12">
        <f>IF(AND(AU$32&lt;='Island inputs'!$D$12/1000,'Island inputs'!$D$12/1000&lt;AV$32),1,0)</f>
        <v>0</v>
      </c>
      <c r="AW30" s="18"/>
      <c r="AX30" s="3"/>
    </row>
    <row r="31" spans="1:84" x14ac:dyDescent="0.35">
      <c r="A31" s="3"/>
      <c r="B31" s="17"/>
      <c r="C31" s="206"/>
      <c r="D31" s="142">
        <f>IF(AND(C$32&lt;='Island inputs'!$D$12/1000,'Island inputs'!$D$12/1000&lt;D$32),1,0)</f>
        <v>0</v>
      </c>
      <c r="E31" s="142">
        <f>IF(AND(D$32&lt;='Island inputs'!$D$12/1000,'Island inputs'!$D$12/1000&lt;E$32),1,0)</f>
        <v>0</v>
      </c>
      <c r="F31" s="142">
        <f>IF(AND(E$32&lt;='Island inputs'!$D$12/1000,'Island inputs'!$D$12/1000&lt;F$32),1,0)</f>
        <v>0</v>
      </c>
      <c r="G31" s="142">
        <f>IF(AND(F$32&lt;='Island inputs'!$D$12/1000,'Island inputs'!$D$12/1000&lt;G$32),1,0)</f>
        <v>1</v>
      </c>
      <c r="H31" s="149">
        <f>IF(AND(G$32&lt;='Island inputs'!$D$12/1000,'Island inputs'!$D$12/1000&lt;H$32),1,0)</f>
        <v>0</v>
      </c>
      <c r="I31" s="141">
        <f>IF(AND(H$32&lt;='Island inputs'!$D$12/1000,'Island inputs'!$D$12/1000&lt;I$32),1,0)</f>
        <v>0</v>
      </c>
      <c r="J31" s="142">
        <f>IF(AND(I$32&lt;='Island inputs'!$D$12/1000,'Island inputs'!$D$12/1000&lt;J$32),1,0)</f>
        <v>0</v>
      </c>
      <c r="K31" s="142">
        <f>IF(AND(J$32&lt;='Island inputs'!$D$12/1000,'Island inputs'!$D$12/1000&lt;K$32),1,0)</f>
        <v>0</v>
      </c>
      <c r="L31" s="142">
        <f>IF(AND(K$32&lt;='Island inputs'!$D$12/1000,'Island inputs'!$D$12/1000&lt;L$32),1,0)</f>
        <v>0</v>
      </c>
      <c r="M31" s="149">
        <f>IF(AND(L$32&lt;='Island inputs'!$D$12/1000,'Island inputs'!$D$12/1000&lt;M$32),1,0)</f>
        <v>0</v>
      </c>
      <c r="N31" s="141">
        <f>IF(AND(M$32&lt;='Island inputs'!$D$12/1000,'Island inputs'!$D$12/1000&lt;N$32),1,0)</f>
        <v>0</v>
      </c>
      <c r="O31" s="142">
        <f>IF(AND(N$32&lt;='Island inputs'!$D$12/1000,'Island inputs'!$D$12/1000&lt;O$32),1,0)</f>
        <v>0</v>
      </c>
      <c r="P31" s="142">
        <f>IF(AND(O$32&lt;='Island inputs'!$D$12/1000,'Island inputs'!$D$12/1000&lt;P$32),1,0)</f>
        <v>0</v>
      </c>
      <c r="Q31" s="142">
        <f>IF(AND(P$32&lt;='Island inputs'!$D$12/1000,'Island inputs'!$D$12/1000&lt;Q$32),1,0)</f>
        <v>0</v>
      </c>
      <c r="R31" s="149">
        <f>IF(AND(Q$32&lt;='Island inputs'!$D$12/1000,'Island inputs'!$D$12/1000&lt;R$32),1,0)</f>
        <v>0</v>
      </c>
      <c r="S31" s="141">
        <f>IF(AND(R$32&lt;='Island inputs'!$D$12/1000,'Island inputs'!$D$12/1000&lt;S$32),1,0)</f>
        <v>0</v>
      </c>
      <c r="T31" s="142">
        <f>IF(AND(S$32&lt;='Island inputs'!$D$12/1000,'Island inputs'!$D$12/1000&lt;T$32),1,0)</f>
        <v>0</v>
      </c>
      <c r="U31" s="142">
        <f>IF(AND(T$32&lt;='Island inputs'!$D$12/1000,'Island inputs'!$D$12/1000&lt;U$32),1,0)</f>
        <v>0</v>
      </c>
      <c r="V31" s="142">
        <f>IF(AND(U$32&lt;='Island inputs'!$D$12/1000,'Island inputs'!$D$12/1000&lt;V$32),1,0)</f>
        <v>0</v>
      </c>
      <c r="W31" s="149">
        <f>IF(AND(V$32&lt;='Island inputs'!$D$12/1000,'Island inputs'!$D$12/1000&lt;W$32),1,0)</f>
        <v>0</v>
      </c>
      <c r="X31" s="141">
        <f>IF(AND(W$32&lt;='Island inputs'!$D$12/1000,'Island inputs'!$D$12/1000&lt;X$32),1,0)</f>
        <v>0</v>
      </c>
      <c r="Y31" s="142">
        <f>IF(AND(X$32&lt;='Island inputs'!$D$12/1000,'Island inputs'!$D$12/1000&lt;Y$32),1,0)</f>
        <v>0</v>
      </c>
      <c r="Z31" s="142">
        <f>IF(AND(Y$32&lt;='Island inputs'!$D$12/1000,'Island inputs'!$D$12/1000&lt;Z$32),1,0)</f>
        <v>0</v>
      </c>
      <c r="AA31" s="142">
        <f>IF(AND(Z$32&lt;='Island inputs'!$D$12/1000,'Island inputs'!$D$12/1000&lt;AA$32),1,0)</f>
        <v>0</v>
      </c>
      <c r="AB31" s="149">
        <f>IF(AND(AA$32&lt;='Island inputs'!$D$12/1000,'Island inputs'!$D$12/1000&lt;AB$32),1,0)</f>
        <v>0</v>
      </c>
      <c r="AC31" s="141">
        <f>IF(AND(AB$32&lt;='Island inputs'!$D$12/1000,'Island inputs'!$D$12/1000&lt;AC$32),1,0)</f>
        <v>0</v>
      </c>
      <c r="AD31" s="142">
        <f>IF(AND(AC$32&lt;='Island inputs'!$D$12/1000,'Island inputs'!$D$12/1000&lt;AD$32),1,0)</f>
        <v>0</v>
      </c>
      <c r="AE31" s="142">
        <f>IF(AND(AD$32&lt;='Island inputs'!$D$12/1000,'Island inputs'!$D$12/1000&lt;AE$32),1,0)</f>
        <v>0</v>
      </c>
      <c r="AF31" s="142">
        <f>IF(AND(AE$32&lt;='Island inputs'!$D$12/1000,'Island inputs'!$D$12/1000&lt;AF$32),1,0)</f>
        <v>0</v>
      </c>
      <c r="AG31" s="149">
        <f>IF(AND(AF$32&lt;='Island inputs'!$D$12/1000,'Island inputs'!$D$12/1000&lt;AG$32),1,0)</f>
        <v>0</v>
      </c>
      <c r="AH31" s="141">
        <f>IF(AND(AG$32&lt;='Island inputs'!$D$12/1000,'Island inputs'!$D$12/1000&lt;AH$32),1,0)</f>
        <v>0</v>
      </c>
      <c r="AI31" s="142">
        <f>IF(AND(AH$32&lt;='Island inputs'!$D$12/1000,'Island inputs'!$D$12/1000&lt;AI$32),1,0)</f>
        <v>0</v>
      </c>
      <c r="AJ31" s="142">
        <f>IF(AND(AI$32&lt;='Island inputs'!$D$12/1000,'Island inputs'!$D$12/1000&lt;AJ$32),1,0)</f>
        <v>0</v>
      </c>
      <c r="AK31" s="142">
        <f>IF(AND(AJ$32&lt;='Island inputs'!$D$12/1000,'Island inputs'!$D$12/1000&lt;AK$32),1,0)</f>
        <v>0</v>
      </c>
      <c r="AL31" s="149">
        <f>IF(AND(AK$32&lt;='Island inputs'!$D$12/1000,'Island inputs'!$D$12/1000&lt;AL$32),1,0)</f>
        <v>0</v>
      </c>
      <c r="AM31" s="141">
        <f>IF(AND(AL$32&lt;='Island inputs'!$D$12/1000,'Island inputs'!$D$12/1000&lt;AM$32),1,0)</f>
        <v>0</v>
      </c>
      <c r="AN31" s="142">
        <f>IF(AND(AM$32&lt;='Island inputs'!$D$12/1000,'Island inputs'!$D$12/1000&lt;AN$32),1,0)</f>
        <v>0</v>
      </c>
      <c r="AO31" s="142">
        <f>IF(AND(AN$32&lt;='Island inputs'!$D$12/1000,'Island inputs'!$D$12/1000&lt;AO$32),1,0)</f>
        <v>0</v>
      </c>
      <c r="AP31" s="142">
        <f>IF(AND(AO$32&lt;='Island inputs'!$D$12/1000,'Island inputs'!$D$12/1000&lt;AP$32),1,0)</f>
        <v>0</v>
      </c>
      <c r="AQ31" s="149">
        <f>IF(AND(AP$32&lt;='Island inputs'!$D$12/1000,'Island inputs'!$D$12/1000&lt;AQ$32),1,0)</f>
        <v>0</v>
      </c>
      <c r="AR31" s="141">
        <f>IF(AND(AQ$32&lt;='Island inputs'!$D$12/1000,'Island inputs'!$D$12/1000&lt;AR$32),1,0)</f>
        <v>0</v>
      </c>
      <c r="AS31" s="142">
        <f>IF(AND(AR$32&lt;='Island inputs'!$D$12/1000,'Island inputs'!$D$12/1000&lt;AS$32),1,0)</f>
        <v>0</v>
      </c>
      <c r="AT31" s="142">
        <f>IF(AND(AS$32&lt;='Island inputs'!$D$12/1000,'Island inputs'!$D$12/1000&lt;AT$32),1,0)</f>
        <v>0</v>
      </c>
      <c r="AU31" s="142">
        <f>IF(AND(AT$32&lt;='Island inputs'!$D$12/1000,'Island inputs'!$D$12/1000&lt;AU$32),1,0)</f>
        <v>0</v>
      </c>
      <c r="AV31" s="142">
        <f>IF(AND(AU$32&lt;='Island inputs'!$D$12/1000,'Island inputs'!$D$12/1000&lt;AV$32),1,0)</f>
        <v>0</v>
      </c>
      <c r="AW31" s="18"/>
      <c r="AX31" s="3"/>
    </row>
    <row r="32" spans="1:84" s="48" customFormat="1" ht="18.5" x14ac:dyDescent="0.45">
      <c r="A32" s="46"/>
      <c r="B32" s="50"/>
      <c r="C32" s="206"/>
      <c r="D32" s="52">
        <v>0.1</v>
      </c>
      <c r="E32" s="51">
        <f t="shared" ref="E32:AQ32" si="0">D32+0.1</f>
        <v>0.2</v>
      </c>
      <c r="F32" s="51">
        <f t="shared" si="0"/>
        <v>0.30000000000000004</v>
      </c>
      <c r="G32" s="51">
        <f>F32+0.1</f>
        <v>0.4</v>
      </c>
      <c r="H32" s="52">
        <f t="shared" si="0"/>
        <v>0.5</v>
      </c>
      <c r="I32" s="51">
        <f t="shared" si="0"/>
        <v>0.6</v>
      </c>
      <c r="J32" s="51">
        <f t="shared" si="0"/>
        <v>0.7</v>
      </c>
      <c r="K32" s="51">
        <f t="shared" si="0"/>
        <v>0.79999999999999993</v>
      </c>
      <c r="L32" s="51">
        <f t="shared" si="0"/>
        <v>0.89999999999999991</v>
      </c>
      <c r="M32" s="52">
        <f t="shared" si="0"/>
        <v>0.99999999999999989</v>
      </c>
      <c r="N32" s="51">
        <f t="shared" si="0"/>
        <v>1.0999999999999999</v>
      </c>
      <c r="O32" s="51">
        <f t="shared" si="0"/>
        <v>1.2</v>
      </c>
      <c r="P32" s="51">
        <f t="shared" si="0"/>
        <v>1.3</v>
      </c>
      <c r="Q32" s="51">
        <f t="shared" si="0"/>
        <v>1.4000000000000001</v>
      </c>
      <c r="R32" s="52">
        <f t="shared" si="0"/>
        <v>1.5000000000000002</v>
      </c>
      <c r="S32" s="51">
        <f t="shared" si="0"/>
        <v>1.6000000000000003</v>
      </c>
      <c r="T32" s="51">
        <f t="shared" si="0"/>
        <v>1.7000000000000004</v>
      </c>
      <c r="U32" s="51">
        <f t="shared" si="0"/>
        <v>1.8000000000000005</v>
      </c>
      <c r="V32" s="51">
        <f t="shared" si="0"/>
        <v>1.9000000000000006</v>
      </c>
      <c r="W32" s="52">
        <f t="shared" si="0"/>
        <v>2.0000000000000004</v>
      </c>
      <c r="X32" s="51">
        <f t="shared" si="0"/>
        <v>2.1000000000000005</v>
      </c>
      <c r="Y32" s="51">
        <f t="shared" si="0"/>
        <v>2.2000000000000006</v>
      </c>
      <c r="Z32" s="51">
        <f t="shared" si="0"/>
        <v>2.3000000000000007</v>
      </c>
      <c r="AA32" s="51">
        <f t="shared" si="0"/>
        <v>2.4000000000000008</v>
      </c>
      <c r="AB32" s="52">
        <f t="shared" si="0"/>
        <v>2.5000000000000009</v>
      </c>
      <c r="AC32" s="51">
        <f t="shared" si="0"/>
        <v>2.600000000000001</v>
      </c>
      <c r="AD32" s="51">
        <f t="shared" si="0"/>
        <v>2.7000000000000011</v>
      </c>
      <c r="AE32" s="51">
        <f t="shared" si="0"/>
        <v>2.8000000000000012</v>
      </c>
      <c r="AF32" s="51">
        <f t="shared" si="0"/>
        <v>2.9000000000000012</v>
      </c>
      <c r="AG32" s="52">
        <f t="shared" si="0"/>
        <v>3.0000000000000013</v>
      </c>
      <c r="AH32" s="51">
        <f t="shared" si="0"/>
        <v>3.1000000000000014</v>
      </c>
      <c r="AI32" s="51">
        <f t="shared" si="0"/>
        <v>3.2000000000000015</v>
      </c>
      <c r="AJ32" s="51">
        <f t="shared" si="0"/>
        <v>3.3000000000000016</v>
      </c>
      <c r="AK32" s="51">
        <f t="shared" si="0"/>
        <v>3.4000000000000017</v>
      </c>
      <c r="AL32" s="52">
        <f t="shared" si="0"/>
        <v>3.5000000000000018</v>
      </c>
      <c r="AM32" s="51">
        <f t="shared" si="0"/>
        <v>3.6000000000000019</v>
      </c>
      <c r="AN32" s="51">
        <f t="shared" si="0"/>
        <v>3.700000000000002</v>
      </c>
      <c r="AO32" s="51">
        <f t="shared" si="0"/>
        <v>3.800000000000002</v>
      </c>
      <c r="AP32" s="51">
        <f t="shared" si="0"/>
        <v>3.9000000000000021</v>
      </c>
      <c r="AQ32" s="52">
        <f t="shared" si="0"/>
        <v>4.0000000000000018</v>
      </c>
      <c r="AR32" s="51">
        <f t="shared" ref="AR32" si="1">AQ32+0.1</f>
        <v>4.1000000000000014</v>
      </c>
      <c r="AS32" s="51">
        <f t="shared" ref="AS32" si="2">AR32+0.1</f>
        <v>4.2000000000000011</v>
      </c>
      <c r="AT32" s="51">
        <f t="shared" ref="AT32" si="3">AS32+0.1</f>
        <v>4.3000000000000007</v>
      </c>
      <c r="AU32" s="51">
        <f t="shared" ref="AU32" si="4">AT32+0.1</f>
        <v>4.4000000000000004</v>
      </c>
      <c r="AV32" s="52">
        <f t="shared" ref="AV32" si="5">AU32+0.1</f>
        <v>4.5</v>
      </c>
      <c r="AW32" s="53"/>
      <c r="AX32" s="47"/>
      <c r="AY32" s="116"/>
      <c r="AZ32" s="116"/>
      <c r="BA32" s="116"/>
      <c r="BB32" s="116"/>
      <c r="BC32" s="116"/>
      <c r="BD32" s="116"/>
      <c r="BE32" s="116"/>
      <c r="BF32" s="116"/>
      <c r="BG32" s="116"/>
      <c r="BH32" s="116"/>
      <c r="BI32" s="116"/>
      <c r="BJ32" s="116"/>
      <c r="BK32" s="116"/>
      <c r="BL32" s="116"/>
      <c r="BM32" s="116"/>
      <c r="BN32" s="116"/>
      <c r="BO32" s="116"/>
      <c r="BP32" s="116"/>
      <c r="BQ32" s="116"/>
      <c r="BR32" s="116"/>
      <c r="BS32" s="116"/>
      <c r="BT32" s="116"/>
      <c r="BU32" s="116"/>
      <c r="BV32" s="116"/>
      <c r="BW32" s="116"/>
      <c r="BX32" s="116"/>
      <c r="BY32" s="116"/>
      <c r="BZ32" s="116"/>
      <c r="CA32" s="116"/>
      <c r="CB32" s="116"/>
      <c r="CC32" s="116"/>
      <c r="CD32" s="116"/>
      <c r="CE32" s="116"/>
      <c r="CF32" s="116"/>
    </row>
    <row r="33" spans="1:84" x14ac:dyDescent="0.35">
      <c r="A33" s="3"/>
      <c r="B33" s="17"/>
      <c r="C33" s="83">
        <f>'Island inputs'!D9</f>
        <v>0.12</v>
      </c>
      <c r="D33" s="3"/>
      <c r="E33" s="3"/>
      <c r="F33" s="3"/>
      <c r="G33" s="12" t="e">
        <f t="shared" ref="G33" si="6">IF(AND(F$32&lt;=Island_plastic_waste_volume/1000,Island_plastic_waste_volume/1000&lt;G$32),1,0)</f>
        <v>#REF!</v>
      </c>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18"/>
      <c r="AX33" s="3"/>
    </row>
    <row r="34" spans="1:84" hidden="1" x14ac:dyDescent="0.35">
      <c r="A34" s="3"/>
      <c r="B34" s="17"/>
      <c r="C34" s="60"/>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18"/>
      <c r="AX34" s="3"/>
    </row>
    <row r="35" spans="1:84" ht="15" thickBot="1" x14ac:dyDescent="0.4">
      <c r="A35" s="3"/>
      <c r="B35" s="17"/>
      <c r="C35" s="213" t="s">
        <v>86</v>
      </c>
      <c r="D35" s="12">
        <f>IF(AND(C$32&lt;='Island inputs'!$D$12/1000,'Island inputs'!$D$12/1000&lt;D$32),1,0)</f>
        <v>0</v>
      </c>
      <c r="E35" s="12">
        <f>IF(AND(D$32&lt;='Island inputs'!$D$12/1000,'Island inputs'!$D$12/1000&lt;E$32),1,0)</f>
        <v>0</v>
      </c>
      <c r="F35" s="12">
        <f>IF(AND(E$32&lt;='Island inputs'!$D$12/1000,'Island inputs'!$D$12/1000&lt;F$32),1,0)</f>
        <v>0</v>
      </c>
      <c r="G35" s="12">
        <f>IF(AND(F$32&lt;='Island inputs'!$D$12/1000,'Island inputs'!$D$12/1000&lt;G$32),1,0)</f>
        <v>1</v>
      </c>
      <c r="H35" s="12">
        <f>IF(AND(G$32&lt;='Island inputs'!$D$12/1000,'Island inputs'!$D$12/1000&lt;H$32),1,0)</f>
        <v>0</v>
      </c>
      <c r="I35" s="12">
        <f>IF(AND(H$32&lt;='Island inputs'!$D$12/1000,'Island inputs'!$D$12/1000&lt;I$32),1,0)</f>
        <v>0</v>
      </c>
      <c r="J35" s="12">
        <f>IF(AND(I$32&lt;='Island inputs'!$D$12/1000,'Island inputs'!$D$12/1000&lt;J$32),1,0)</f>
        <v>0</v>
      </c>
      <c r="K35" s="12">
        <f>IF(AND(J$32&lt;='Island inputs'!$D$12/1000,'Island inputs'!$D$12/1000&lt;K$32),1,0)</f>
        <v>0</v>
      </c>
      <c r="L35" s="12">
        <f>IF(AND(K$32&lt;='Island inputs'!$D$12/1000,'Island inputs'!$D$12/1000&lt;L$32),1,0)</f>
        <v>0</v>
      </c>
      <c r="M35" s="12">
        <f>IF(AND(L$32&lt;='Island inputs'!$D$12/1000,'Island inputs'!$D$12/1000&lt;M$32),1,0)</f>
        <v>0</v>
      </c>
      <c r="N35" s="12">
        <f>IF(AND(M$32&lt;='Island inputs'!$D$12/1000,'Island inputs'!$D$12/1000&lt;N$32),1,0)</f>
        <v>0</v>
      </c>
      <c r="O35" s="12">
        <f>IF(AND(N$32&lt;='Island inputs'!$D$12/1000,'Island inputs'!$D$12/1000&lt;O$32),1,0)</f>
        <v>0</v>
      </c>
      <c r="P35" s="12">
        <f>IF(AND(O$32&lt;='Island inputs'!$D$12/1000,'Island inputs'!$D$12/1000&lt;P$32),1,0)</f>
        <v>0</v>
      </c>
      <c r="Q35" s="12">
        <f>IF(AND(P$32&lt;='Island inputs'!$D$12/1000,'Island inputs'!$D$12/1000&lt;Q$32),1,0)</f>
        <v>0</v>
      </c>
      <c r="R35" s="12">
        <f>IF(AND(Q$32&lt;='Island inputs'!$D$12/1000,'Island inputs'!$D$12/1000&lt;R$32),1,0)</f>
        <v>0</v>
      </c>
      <c r="S35" s="12">
        <f>IF(AND(R$32&lt;='Island inputs'!$D$12/1000,'Island inputs'!$D$12/1000&lt;S$32),1,0)</f>
        <v>0</v>
      </c>
      <c r="T35" s="12">
        <f>IF(AND(S$32&lt;='Island inputs'!$D$12/1000,'Island inputs'!$D$12/1000&lt;T$32),1,0)</f>
        <v>0</v>
      </c>
      <c r="U35" s="12">
        <f>IF(AND(T$32&lt;='Island inputs'!$D$12/1000,'Island inputs'!$D$12/1000&lt;U$32),1,0)</f>
        <v>0</v>
      </c>
      <c r="V35" s="12">
        <f>IF(AND(U$32&lt;='Island inputs'!$D$12/1000,'Island inputs'!$D$12/1000&lt;V$32),1,0)</f>
        <v>0</v>
      </c>
      <c r="W35" s="12">
        <f>IF(AND(V$32&lt;='Island inputs'!$D$12/1000,'Island inputs'!$D$12/1000&lt;W$32),1,0)</f>
        <v>0</v>
      </c>
      <c r="X35" s="12">
        <f>IF(AND(W$32&lt;='Island inputs'!$D$12/1000,'Island inputs'!$D$12/1000&lt;X$32),1,0)</f>
        <v>0</v>
      </c>
      <c r="Y35" s="12">
        <f>IF(AND(X$32&lt;='Island inputs'!$D$12/1000,'Island inputs'!$D$12/1000&lt;Y$32),1,0)</f>
        <v>0</v>
      </c>
      <c r="Z35" s="12">
        <f>IF(AND(Y$32&lt;='Island inputs'!$D$12/1000,'Island inputs'!$D$12/1000&lt;Z$32),1,0)</f>
        <v>0</v>
      </c>
      <c r="AA35" s="12">
        <f>IF(AND(Z$32&lt;='Island inputs'!$D$12/1000,'Island inputs'!$D$12/1000&lt;AA$32),1,0)</f>
        <v>0</v>
      </c>
      <c r="AB35" s="12">
        <f>IF(AND(AA$32&lt;='Island inputs'!$D$12/1000,'Island inputs'!$D$12/1000&lt;AB$32),1,0)</f>
        <v>0</v>
      </c>
      <c r="AC35" s="12">
        <f>IF(AND(AB$32&lt;='Island inputs'!$D$12/1000,'Island inputs'!$D$12/1000&lt;AC$32),1,0)</f>
        <v>0</v>
      </c>
      <c r="AD35" s="12">
        <f>IF(AND(AC$32&lt;='Island inputs'!$D$12/1000,'Island inputs'!$D$12/1000&lt;AD$32),1,0)</f>
        <v>0</v>
      </c>
      <c r="AE35" s="12">
        <f>IF(AND(AD$32&lt;='Island inputs'!$D$12/1000,'Island inputs'!$D$12/1000&lt;AE$32),1,0)</f>
        <v>0</v>
      </c>
      <c r="AF35" s="12">
        <f>IF(AND(AE$32&lt;='Island inputs'!$D$12/1000,'Island inputs'!$D$12/1000&lt;AF$32),1,0)</f>
        <v>0</v>
      </c>
      <c r="AG35" s="12">
        <f>IF(AND(AF$32&lt;='Island inputs'!$D$12/1000,'Island inputs'!$D$12/1000&lt;AG$32),1,0)</f>
        <v>0</v>
      </c>
      <c r="AH35" s="12">
        <f>IF(AND(AG$32&lt;='Island inputs'!$D$12/1000,'Island inputs'!$D$12/1000&lt;AH$32),1,0)</f>
        <v>0</v>
      </c>
      <c r="AI35" s="12">
        <f>IF(AND(AH$32&lt;='Island inputs'!$D$12/1000,'Island inputs'!$D$12/1000&lt;AI$32),1,0)</f>
        <v>0</v>
      </c>
      <c r="AJ35" s="12">
        <f>IF(AND(AI$32&lt;='Island inputs'!$D$12/1000,'Island inputs'!$D$12/1000&lt;AJ$32),1,0)</f>
        <v>0</v>
      </c>
      <c r="AK35" s="12">
        <f>IF(AND(AJ$32&lt;='Island inputs'!$D$12/1000,'Island inputs'!$D$12/1000&lt;AK$32),1,0)</f>
        <v>0</v>
      </c>
      <c r="AL35" s="12">
        <f>IF(AND(AK$32&lt;='Island inputs'!$D$12/1000,'Island inputs'!$D$12/1000&lt;AL$32),1,0)</f>
        <v>0</v>
      </c>
      <c r="AM35" s="12">
        <f>IF(AND(AL$32&lt;='Island inputs'!$D$12/1000,'Island inputs'!$D$12/1000&lt;AM$32),1,0)</f>
        <v>0</v>
      </c>
      <c r="AN35" s="12">
        <f>IF(AND(AM$32&lt;='Island inputs'!$D$12/1000,'Island inputs'!$D$12/1000&lt;AN$32),1,0)</f>
        <v>0</v>
      </c>
      <c r="AO35" s="12">
        <f>IF(AND(AN$32&lt;='Island inputs'!$D$12/1000,'Island inputs'!$D$12/1000&lt;AO$32),1,0)</f>
        <v>0</v>
      </c>
      <c r="AP35" s="12">
        <f>IF(AND(AO$32&lt;='Island inputs'!$D$12/1000,'Island inputs'!$D$12/1000&lt;AP$32),1,0)</f>
        <v>0</v>
      </c>
      <c r="AQ35" s="12">
        <f>IF(AND(AP$32&lt;='Island inputs'!$D$12/1000,'Island inputs'!$D$12/1000&lt;AQ$32),1,0)</f>
        <v>0</v>
      </c>
      <c r="AR35" s="12">
        <f>IF(AND(AQ$32&lt;='Island inputs'!$D$12/1000,'Island inputs'!$D$12/1000&lt;AR$32),1,0)</f>
        <v>0</v>
      </c>
      <c r="AS35" s="12">
        <f>IF(AND(AR$32&lt;='Island inputs'!$D$12/1000,'Island inputs'!$D$12/1000&lt;AS$32),1,0)</f>
        <v>0</v>
      </c>
      <c r="AT35" s="12">
        <f>IF(AND(AS$32&lt;='Island inputs'!$D$12/1000,'Island inputs'!$D$12/1000&lt;AT$32),1,0)</f>
        <v>0</v>
      </c>
      <c r="AU35" s="12">
        <f>IF(AND(AT$32&lt;='Island inputs'!$D$12/1000,'Island inputs'!$D$12/1000&lt;AU$32),1,0)</f>
        <v>0</v>
      </c>
      <c r="AV35" s="12">
        <f>IF(AND(AU$32&lt;='Island inputs'!$D$12/1000,'Island inputs'!$D$12/1000&lt;AV$32),1,0)</f>
        <v>0</v>
      </c>
      <c r="AW35" s="18"/>
      <c r="AX35" s="3"/>
    </row>
    <row r="36" spans="1:84" x14ac:dyDescent="0.35">
      <c r="A36" s="3"/>
      <c r="B36" s="17"/>
      <c r="C36" s="213"/>
      <c r="D36" s="142">
        <f>IF(AND(C$32&lt;='Island inputs'!$D$12/1000,'Island inputs'!$D$12/1000&lt;D$32),1,0)</f>
        <v>0</v>
      </c>
      <c r="E36" s="142">
        <f>IF(AND(D$32&lt;='Island inputs'!$D$12/1000,'Island inputs'!$D$12/1000&lt;E$32),1,0)</f>
        <v>0</v>
      </c>
      <c r="F36" s="142">
        <f>IF(AND(E$32&lt;='Island inputs'!$D$12/1000,'Island inputs'!$D$12/1000&lt;F$32),1,0)</f>
        <v>0</v>
      </c>
      <c r="G36" s="142">
        <f>IF(AND(F$32&lt;='Island inputs'!$D$12/1000,'Island inputs'!$D$12/1000&lt;G$32),1,0)</f>
        <v>1</v>
      </c>
      <c r="H36" s="149">
        <f>IF(AND(G$32&lt;='Island inputs'!$D$12/1000,'Island inputs'!$D$12/1000&lt;H$32),1,0)</f>
        <v>0</v>
      </c>
      <c r="I36" s="141">
        <f>IF(AND(H$32&lt;='Island inputs'!$D$12/1000,'Island inputs'!$D$12/1000&lt;I$32),1,0)</f>
        <v>0</v>
      </c>
      <c r="J36" s="142">
        <f>IF(AND(I$32&lt;='Island inputs'!$D$12/1000,'Island inputs'!$D$12/1000&lt;J$32),1,0)</f>
        <v>0</v>
      </c>
      <c r="K36" s="142">
        <f>IF(AND(J$32&lt;='Island inputs'!$D$12/1000,'Island inputs'!$D$12/1000&lt;K$32),1,0)</f>
        <v>0</v>
      </c>
      <c r="L36" s="142">
        <f>IF(AND(K$32&lt;='Island inputs'!$D$12/1000,'Island inputs'!$D$12/1000&lt;L$32),1,0)</f>
        <v>0</v>
      </c>
      <c r="M36" s="149">
        <f>IF(AND(L$32&lt;='Island inputs'!$D$12/1000,'Island inputs'!$D$12/1000&lt;M$32),1,0)</f>
        <v>0</v>
      </c>
      <c r="N36" s="141">
        <f>IF(AND(M$32&lt;='Island inputs'!$D$12/1000,'Island inputs'!$D$12/1000&lt;N$32),1,0)</f>
        <v>0</v>
      </c>
      <c r="O36" s="142">
        <f>IF(AND(N$32&lt;='Island inputs'!$D$12/1000,'Island inputs'!$D$12/1000&lt;O$32),1,0)</f>
        <v>0</v>
      </c>
      <c r="P36" s="142">
        <f>IF(AND(O$32&lt;='Island inputs'!$D$12/1000,'Island inputs'!$D$12/1000&lt;P$32),1,0)</f>
        <v>0</v>
      </c>
      <c r="Q36" s="142">
        <f>IF(AND(P$32&lt;='Island inputs'!$D$12/1000,'Island inputs'!$D$12/1000&lt;Q$32),1,0)</f>
        <v>0</v>
      </c>
      <c r="R36" s="149">
        <f>IF(AND(Q$32&lt;='Island inputs'!$D$12/1000,'Island inputs'!$D$12/1000&lt;R$32),1,0)</f>
        <v>0</v>
      </c>
      <c r="S36" s="141">
        <f>IF(AND(R$32&lt;='Island inputs'!$D$12/1000,'Island inputs'!$D$12/1000&lt;S$32),1,0)</f>
        <v>0</v>
      </c>
      <c r="T36" s="142">
        <f>IF(AND(S$32&lt;='Island inputs'!$D$12/1000,'Island inputs'!$D$12/1000&lt;T$32),1,0)</f>
        <v>0</v>
      </c>
      <c r="U36" s="142">
        <f>IF(AND(T$32&lt;='Island inputs'!$D$12/1000,'Island inputs'!$D$12/1000&lt;U$32),1,0)</f>
        <v>0</v>
      </c>
      <c r="V36" s="142">
        <f>IF(AND(U$32&lt;='Island inputs'!$D$12/1000,'Island inputs'!$D$12/1000&lt;V$32),1,0)</f>
        <v>0</v>
      </c>
      <c r="W36" s="149">
        <f>IF(AND(V$32&lt;='Island inputs'!$D$12/1000,'Island inputs'!$D$12/1000&lt;W$32),1,0)</f>
        <v>0</v>
      </c>
      <c r="X36" s="141">
        <f>IF(AND(W$32&lt;='Island inputs'!$D$12/1000,'Island inputs'!$D$12/1000&lt;X$32),1,0)</f>
        <v>0</v>
      </c>
      <c r="Y36" s="142">
        <f>IF(AND(X$32&lt;='Island inputs'!$D$12/1000,'Island inputs'!$D$12/1000&lt;Y$32),1,0)</f>
        <v>0</v>
      </c>
      <c r="Z36" s="142">
        <f>IF(AND(Y$32&lt;='Island inputs'!$D$12/1000,'Island inputs'!$D$12/1000&lt;Z$32),1,0)</f>
        <v>0</v>
      </c>
      <c r="AA36" s="142">
        <f>IF(AND(Z$32&lt;='Island inputs'!$D$12/1000,'Island inputs'!$D$12/1000&lt;AA$32),1,0)</f>
        <v>0</v>
      </c>
      <c r="AB36" s="149">
        <f>IF(AND(AA$32&lt;='Island inputs'!$D$12/1000,'Island inputs'!$D$12/1000&lt;AB$32),1,0)</f>
        <v>0</v>
      </c>
      <c r="AC36" s="141">
        <f>IF(AND(AB$32&lt;='Island inputs'!$D$12/1000,'Island inputs'!$D$12/1000&lt;AC$32),1,0)</f>
        <v>0</v>
      </c>
      <c r="AD36" s="142">
        <f>IF(AND(AC$32&lt;='Island inputs'!$D$12/1000,'Island inputs'!$D$12/1000&lt;AD$32),1,0)</f>
        <v>0</v>
      </c>
      <c r="AE36" s="142">
        <f>IF(AND(AD$32&lt;='Island inputs'!$D$12/1000,'Island inputs'!$D$12/1000&lt;AE$32),1,0)</f>
        <v>0</v>
      </c>
      <c r="AF36" s="142">
        <f>IF(AND(AE$32&lt;='Island inputs'!$D$12/1000,'Island inputs'!$D$12/1000&lt;AF$32),1,0)</f>
        <v>0</v>
      </c>
      <c r="AG36" s="149">
        <f>IF(AND(AF$32&lt;='Island inputs'!$D$12/1000,'Island inputs'!$D$12/1000&lt;AG$32),1,0)</f>
        <v>0</v>
      </c>
      <c r="AH36" s="141">
        <f>IF(AND(AG$32&lt;='Island inputs'!$D$12/1000,'Island inputs'!$D$12/1000&lt;AH$32),1,0)</f>
        <v>0</v>
      </c>
      <c r="AI36" s="142">
        <f>IF(AND(AH$32&lt;='Island inputs'!$D$12/1000,'Island inputs'!$D$12/1000&lt;AI$32),1,0)</f>
        <v>0</v>
      </c>
      <c r="AJ36" s="142">
        <f>IF(AND(AI$32&lt;='Island inputs'!$D$12/1000,'Island inputs'!$D$12/1000&lt;AJ$32),1,0)</f>
        <v>0</v>
      </c>
      <c r="AK36" s="142">
        <f>IF(AND(AJ$32&lt;='Island inputs'!$D$12/1000,'Island inputs'!$D$12/1000&lt;AK$32),1,0)</f>
        <v>0</v>
      </c>
      <c r="AL36" s="149">
        <f>IF(AND(AK$32&lt;='Island inputs'!$D$12/1000,'Island inputs'!$D$12/1000&lt;AL$32),1,0)</f>
        <v>0</v>
      </c>
      <c r="AM36" s="141">
        <f>IF(AND(AL$32&lt;='Island inputs'!$D$12/1000,'Island inputs'!$D$12/1000&lt;AM$32),1,0)</f>
        <v>0</v>
      </c>
      <c r="AN36" s="142">
        <f>IF(AND(AM$32&lt;='Island inputs'!$D$12/1000,'Island inputs'!$D$12/1000&lt;AN$32),1,0)</f>
        <v>0</v>
      </c>
      <c r="AO36" s="142">
        <f>IF(AND(AN$32&lt;='Island inputs'!$D$12/1000,'Island inputs'!$D$12/1000&lt;AO$32),1,0)</f>
        <v>0</v>
      </c>
      <c r="AP36" s="142">
        <f>IF(AND(AO$32&lt;='Island inputs'!$D$12/1000,'Island inputs'!$D$12/1000&lt;AP$32),1,0)</f>
        <v>0</v>
      </c>
      <c r="AQ36" s="149">
        <f>IF(AND(AP$32&lt;='Island inputs'!$D$12/1000,'Island inputs'!$D$12/1000&lt;AQ$32),1,0)</f>
        <v>0</v>
      </c>
      <c r="AR36" s="141">
        <f>IF(AND(AQ$32&lt;='Island inputs'!$D$12/1000,'Island inputs'!$D$12/1000&lt;AR$32),1,0)</f>
        <v>0</v>
      </c>
      <c r="AS36" s="142">
        <f>IF(AND(AR$32&lt;='Island inputs'!$D$12/1000,'Island inputs'!$D$12/1000&lt;AS$32),1,0)</f>
        <v>0</v>
      </c>
      <c r="AT36" s="142">
        <f>IF(AND(AS$32&lt;='Island inputs'!$D$12/1000,'Island inputs'!$D$12/1000&lt;AT$32),1,0)</f>
        <v>0</v>
      </c>
      <c r="AU36" s="142">
        <f>IF(AND(AT$32&lt;='Island inputs'!$D$12/1000,'Island inputs'!$D$12/1000&lt;AU$32),1,0)</f>
        <v>0</v>
      </c>
      <c r="AV36" s="142">
        <f>IF(AND(AU$32&lt;='Island inputs'!$D$12/1000,'Island inputs'!$D$12/1000&lt;AV$32),1,0)</f>
        <v>0</v>
      </c>
      <c r="AW36" s="18"/>
      <c r="AX36" s="3"/>
    </row>
    <row r="37" spans="1:84" s="148" customFormat="1" ht="23.25" customHeight="1" x14ac:dyDescent="0.35">
      <c r="A37" s="143"/>
      <c r="B37" s="144"/>
      <c r="C37" s="213"/>
      <c r="D37" s="182">
        <f>(D32/'Island inputs'!$D$9)</f>
        <v>0.83333333333333337</v>
      </c>
      <c r="E37" s="171">
        <f t="shared" ref="E37:AA37" si="7">(E32/$C$33)</f>
        <v>1.6666666666666667</v>
      </c>
      <c r="F37" s="171">
        <f t="shared" si="7"/>
        <v>2.5000000000000004</v>
      </c>
      <c r="G37" s="171">
        <f t="shared" si="7"/>
        <v>3.3333333333333335</v>
      </c>
      <c r="H37" s="182">
        <f>(H32/'Island inputs'!$D$9)</f>
        <v>4.166666666666667</v>
      </c>
      <c r="I37" s="171">
        <f t="shared" si="7"/>
        <v>5</v>
      </c>
      <c r="J37" s="171">
        <f t="shared" si="7"/>
        <v>5.833333333333333</v>
      </c>
      <c r="K37" s="171">
        <f t="shared" si="7"/>
        <v>6.6666666666666661</v>
      </c>
      <c r="L37" s="171">
        <f t="shared" si="7"/>
        <v>7.4999999999999991</v>
      </c>
      <c r="M37" s="182">
        <f>(M32/'Island inputs'!$D$9)</f>
        <v>8.3333333333333321</v>
      </c>
      <c r="N37" s="171">
        <f t="shared" si="7"/>
        <v>9.1666666666666661</v>
      </c>
      <c r="O37" s="171">
        <f t="shared" si="7"/>
        <v>10</v>
      </c>
      <c r="P37" s="171">
        <f t="shared" si="7"/>
        <v>10.833333333333334</v>
      </c>
      <c r="Q37" s="171">
        <f t="shared" si="7"/>
        <v>11.666666666666668</v>
      </c>
      <c r="R37" s="182">
        <f>(R32/'Island inputs'!$D$9)</f>
        <v>12.500000000000002</v>
      </c>
      <c r="S37" s="172">
        <f t="shared" si="7"/>
        <v>13.333333333333336</v>
      </c>
      <c r="T37" s="172">
        <f t="shared" si="7"/>
        <v>14.166666666666671</v>
      </c>
      <c r="U37" s="172">
        <f t="shared" si="7"/>
        <v>15.000000000000005</v>
      </c>
      <c r="V37" s="173"/>
      <c r="W37" s="182">
        <f>(W32/'Island inputs'!$D$9)</f>
        <v>16.666666666666671</v>
      </c>
      <c r="X37" s="172">
        <f t="shared" si="7"/>
        <v>17.500000000000004</v>
      </c>
      <c r="Y37" s="172">
        <f t="shared" si="7"/>
        <v>18.333333333333339</v>
      </c>
      <c r="Z37" s="172">
        <f t="shared" si="7"/>
        <v>19.166666666666675</v>
      </c>
      <c r="AA37" s="172">
        <f t="shared" si="7"/>
        <v>20.000000000000007</v>
      </c>
      <c r="AB37" s="182">
        <f>(AB32/'Island inputs'!$D$9)</f>
        <v>20.833333333333343</v>
      </c>
      <c r="AC37" s="174"/>
      <c r="AD37" s="174"/>
      <c r="AE37" s="174"/>
      <c r="AF37" s="174"/>
      <c r="AG37" s="182">
        <f>(AG32/'Island inputs'!$D$9)</f>
        <v>25.000000000000011</v>
      </c>
      <c r="AH37" s="174"/>
      <c r="AI37" s="174"/>
      <c r="AJ37" s="174"/>
      <c r="AK37" s="174"/>
      <c r="AL37" s="182">
        <f>(AL32/'Island inputs'!$D$9)</f>
        <v>29.166666666666682</v>
      </c>
      <c r="AM37" s="174"/>
      <c r="AN37" s="174"/>
      <c r="AO37" s="174"/>
      <c r="AP37" s="174"/>
      <c r="AQ37" s="182">
        <f>(AQ32/'Island inputs'!$D$9)</f>
        <v>33.33333333333335</v>
      </c>
      <c r="AR37" s="174"/>
      <c r="AS37" s="174"/>
      <c r="AT37" s="174"/>
      <c r="AU37" s="174"/>
      <c r="AV37" s="182">
        <f>(AV32/'Island inputs'!$D$9)</f>
        <v>37.5</v>
      </c>
      <c r="AW37" s="145"/>
      <c r="AX37" s="146"/>
      <c r="AY37" s="147"/>
      <c r="AZ37" s="147"/>
      <c r="BA37" s="147"/>
      <c r="BB37" s="147"/>
      <c r="BC37" s="147"/>
      <c r="BD37" s="147"/>
      <c r="BE37" s="147"/>
      <c r="BF37" s="147"/>
      <c r="BG37" s="147"/>
      <c r="BH37" s="147"/>
      <c r="BI37" s="147"/>
      <c r="BJ37" s="147"/>
      <c r="BK37" s="147"/>
      <c r="BL37" s="147"/>
      <c r="BM37" s="147"/>
      <c r="BN37" s="147"/>
      <c r="BO37" s="147"/>
      <c r="BP37" s="147"/>
      <c r="BQ37" s="147"/>
      <c r="BR37" s="147"/>
      <c r="BS37" s="147"/>
      <c r="BT37" s="147"/>
      <c r="BU37" s="147"/>
      <c r="BV37" s="147"/>
      <c r="BW37" s="147"/>
      <c r="BX37" s="147"/>
      <c r="BY37" s="147"/>
      <c r="BZ37" s="147"/>
      <c r="CA37" s="147"/>
      <c r="CB37" s="147"/>
      <c r="CC37" s="147"/>
      <c r="CD37" s="147"/>
      <c r="CE37" s="147"/>
      <c r="CF37" s="147"/>
    </row>
    <row r="38" spans="1:84" ht="9.75" customHeight="1" x14ac:dyDescent="0.35">
      <c r="A38" s="3"/>
      <c r="B38" s="19"/>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1"/>
      <c r="AX38" s="3"/>
    </row>
    <row r="39" spans="1:84" ht="9"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84" s="54" customFormat="1" x14ac:dyDescent="0.35"/>
    <row r="41" spans="1:84" s="54" customFormat="1" x14ac:dyDescent="0.35"/>
    <row r="42" spans="1:84" s="54" customFormat="1" x14ac:dyDescent="0.35"/>
    <row r="43" spans="1:84" s="54" customFormat="1" x14ac:dyDescent="0.35"/>
    <row r="44" spans="1:84" s="54" customFormat="1" x14ac:dyDescent="0.35"/>
    <row r="45" spans="1:84" s="54" customFormat="1" x14ac:dyDescent="0.35"/>
    <row r="46" spans="1:84" s="54" customFormat="1" x14ac:dyDescent="0.35"/>
    <row r="47" spans="1:84" s="54" customFormat="1" x14ac:dyDescent="0.35"/>
    <row r="48" spans="1:84" s="54" customFormat="1" x14ac:dyDescent="0.35"/>
    <row r="49" s="54" customFormat="1" x14ac:dyDescent="0.35"/>
    <row r="50" s="54" customFormat="1" x14ac:dyDescent="0.35"/>
    <row r="51" s="54" customFormat="1" x14ac:dyDescent="0.35"/>
    <row r="52" s="54" customFormat="1" x14ac:dyDescent="0.35"/>
    <row r="53" s="54" customFormat="1" x14ac:dyDescent="0.35"/>
    <row r="54" s="54" customFormat="1" x14ac:dyDescent="0.35"/>
    <row r="55" s="54" customFormat="1" x14ac:dyDescent="0.35"/>
    <row r="56" s="54" customFormat="1" x14ac:dyDescent="0.35"/>
    <row r="57" s="54" customFormat="1" x14ac:dyDescent="0.35"/>
    <row r="58" s="54" customFormat="1" x14ac:dyDescent="0.35"/>
    <row r="59" s="54" customFormat="1" x14ac:dyDescent="0.35"/>
    <row r="60" s="54" customFormat="1" x14ac:dyDescent="0.35"/>
    <row r="61" s="54" customFormat="1" x14ac:dyDescent="0.35"/>
    <row r="62" s="54" customFormat="1" x14ac:dyDescent="0.35"/>
    <row r="63" s="54" customFormat="1" x14ac:dyDescent="0.35"/>
    <row r="64" s="54" customFormat="1" x14ac:dyDescent="0.35"/>
    <row r="65" s="54" customFormat="1" x14ac:dyDescent="0.35"/>
    <row r="66" s="54" customFormat="1" x14ac:dyDescent="0.35"/>
    <row r="67" s="54" customFormat="1" x14ac:dyDescent="0.35"/>
    <row r="68" s="54" customFormat="1" x14ac:dyDescent="0.35"/>
    <row r="69" s="54" customFormat="1" x14ac:dyDescent="0.35"/>
    <row r="70" s="54" customFormat="1" x14ac:dyDescent="0.35"/>
    <row r="71" s="54" customFormat="1" x14ac:dyDescent="0.35"/>
    <row r="72" s="54" customFormat="1" x14ac:dyDescent="0.35"/>
    <row r="73" s="54" customFormat="1" x14ac:dyDescent="0.35"/>
    <row r="74" s="54" customFormat="1" x14ac:dyDescent="0.35"/>
    <row r="75" s="54" customFormat="1" x14ac:dyDescent="0.35"/>
    <row r="76" s="54" customFormat="1" x14ac:dyDescent="0.35"/>
    <row r="77" s="54" customFormat="1" x14ac:dyDescent="0.35"/>
    <row r="78" s="54" customFormat="1" x14ac:dyDescent="0.35"/>
    <row r="79" s="54" customFormat="1" x14ac:dyDescent="0.35"/>
    <row r="80" s="54" customFormat="1" x14ac:dyDescent="0.35"/>
    <row r="81" s="54" customFormat="1" x14ac:dyDescent="0.35"/>
    <row r="82" s="54" customFormat="1" x14ac:dyDescent="0.35"/>
    <row r="83" s="54" customFormat="1" x14ac:dyDescent="0.35"/>
    <row r="84" s="54" customFormat="1" x14ac:dyDescent="0.35"/>
    <row r="85" s="54" customFormat="1" x14ac:dyDescent="0.35"/>
    <row r="86" s="54" customFormat="1" x14ac:dyDescent="0.35"/>
    <row r="87" s="54" customFormat="1" x14ac:dyDescent="0.35"/>
    <row r="88" s="54" customFormat="1" x14ac:dyDescent="0.35"/>
    <row r="89" s="54" customFormat="1" x14ac:dyDescent="0.35"/>
    <row r="90" s="54" customFormat="1" x14ac:dyDescent="0.35"/>
    <row r="91" s="54" customFormat="1" x14ac:dyDescent="0.35"/>
    <row r="92" s="54" customFormat="1" x14ac:dyDescent="0.35"/>
    <row r="93" s="54" customFormat="1" x14ac:dyDescent="0.35"/>
    <row r="94" s="54" customFormat="1" x14ac:dyDescent="0.35"/>
    <row r="95" s="54" customFormat="1" x14ac:dyDescent="0.35"/>
    <row r="96" s="54" customFormat="1" x14ac:dyDescent="0.35"/>
    <row r="97" s="54" customFormat="1" x14ac:dyDescent="0.35"/>
    <row r="98" s="54" customFormat="1" x14ac:dyDescent="0.35"/>
    <row r="99" s="54" customFormat="1" x14ac:dyDescent="0.35"/>
    <row r="100" s="54" customFormat="1" x14ac:dyDescent="0.35"/>
    <row r="101" s="54" customFormat="1" x14ac:dyDescent="0.35"/>
    <row r="102" s="54" customFormat="1" x14ac:dyDescent="0.35"/>
    <row r="103" s="54" customFormat="1" x14ac:dyDescent="0.35"/>
    <row r="104" s="54" customFormat="1" x14ac:dyDescent="0.35"/>
    <row r="105" s="54" customFormat="1" x14ac:dyDescent="0.35"/>
    <row r="106" s="54" customFormat="1" x14ac:dyDescent="0.35"/>
    <row r="107" s="54" customFormat="1" x14ac:dyDescent="0.35"/>
    <row r="108" s="54" customFormat="1" x14ac:dyDescent="0.35"/>
    <row r="109" s="54" customFormat="1" x14ac:dyDescent="0.35"/>
    <row r="110" s="54" customFormat="1" x14ac:dyDescent="0.35"/>
    <row r="111" s="54" customFormat="1" x14ac:dyDescent="0.35"/>
    <row r="112" s="54" customFormat="1" x14ac:dyDescent="0.35"/>
    <row r="113" s="54" customFormat="1" x14ac:dyDescent="0.35"/>
    <row r="114" s="54" customFormat="1" x14ac:dyDescent="0.35"/>
    <row r="115" s="54" customFormat="1" x14ac:dyDescent="0.35"/>
    <row r="116" s="54" customFormat="1" x14ac:dyDescent="0.35"/>
    <row r="117" s="54" customFormat="1" x14ac:dyDescent="0.35"/>
    <row r="118" s="54" customFormat="1" x14ac:dyDescent="0.35"/>
    <row r="119" s="54" customFormat="1" x14ac:dyDescent="0.35"/>
    <row r="120" s="54" customFormat="1" x14ac:dyDescent="0.35"/>
    <row r="121" s="54" customFormat="1" x14ac:dyDescent="0.35"/>
    <row r="122" s="54" customFormat="1" x14ac:dyDescent="0.35"/>
    <row r="123" s="54" customFormat="1" x14ac:dyDescent="0.35"/>
    <row r="124" s="54" customFormat="1" x14ac:dyDescent="0.35"/>
    <row r="125" s="54" customFormat="1" x14ac:dyDescent="0.35"/>
    <row r="126" s="54" customFormat="1" x14ac:dyDescent="0.35"/>
    <row r="127" s="54" customFormat="1" x14ac:dyDescent="0.35"/>
    <row r="128" s="54" customFormat="1" x14ac:dyDescent="0.35"/>
    <row r="129" s="54" customFormat="1" x14ac:dyDescent="0.35"/>
    <row r="130" s="54" customFormat="1" x14ac:dyDescent="0.35"/>
    <row r="131" s="54" customFormat="1" x14ac:dyDescent="0.35"/>
    <row r="132" s="54" customFormat="1" x14ac:dyDescent="0.35"/>
    <row r="133" s="54" customFormat="1" x14ac:dyDescent="0.35"/>
    <row r="134" s="54" customFormat="1" x14ac:dyDescent="0.35"/>
    <row r="135" s="54" customFormat="1" x14ac:dyDescent="0.35"/>
    <row r="136" s="54" customFormat="1" x14ac:dyDescent="0.35"/>
    <row r="137" s="54" customFormat="1" x14ac:dyDescent="0.35"/>
    <row r="138" s="54" customFormat="1" x14ac:dyDescent="0.35"/>
    <row r="139" s="54" customFormat="1" x14ac:dyDescent="0.35"/>
    <row r="140" s="54" customFormat="1" x14ac:dyDescent="0.35"/>
    <row r="141" s="54" customFormat="1" x14ac:dyDescent="0.35"/>
    <row r="142" s="54" customFormat="1" x14ac:dyDescent="0.35"/>
    <row r="143" s="54" customFormat="1" x14ac:dyDescent="0.35"/>
    <row r="144" s="54" customFormat="1" x14ac:dyDescent="0.35"/>
    <row r="145" s="54" customFormat="1" x14ac:dyDescent="0.35"/>
    <row r="146" s="54" customFormat="1" x14ac:dyDescent="0.35"/>
    <row r="147" s="54" customFormat="1" x14ac:dyDescent="0.35"/>
    <row r="148" s="54" customFormat="1" x14ac:dyDescent="0.35"/>
    <row r="149" s="54" customFormat="1" x14ac:dyDescent="0.35"/>
    <row r="150" s="54" customFormat="1" x14ac:dyDescent="0.35"/>
    <row r="151" s="54" customFormat="1" x14ac:dyDescent="0.35"/>
    <row r="152" s="54" customFormat="1" x14ac:dyDescent="0.35"/>
    <row r="153" s="54" customFormat="1" x14ac:dyDescent="0.35"/>
    <row r="154" s="54" customFormat="1" x14ac:dyDescent="0.35"/>
    <row r="155" s="54" customFormat="1" x14ac:dyDescent="0.35"/>
    <row r="156" s="54" customFormat="1" x14ac:dyDescent="0.35"/>
    <row r="157" s="54" customFormat="1" x14ac:dyDescent="0.35"/>
    <row r="158" s="54" customFormat="1" x14ac:dyDescent="0.35"/>
    <row r="159" s="54" customFormat="1" x14ac:dyDescent="0.35"/>
    <row r="160" s="54" customFormat="1" x14ac:dyDescent="0.35"/>
    <row r="161" s="54" customFormat="1" x14ac:dyDescent="0.35"/>
    <row r="162" s="54" customFormat="1" x14ac:dyDescent="0.35"/>
    <row r="163" s="54" customFormat="1" x14ac:dyDescent="0.35"/>
    <row r="164" s="54" customFormat="1" x14ac:dyDescent="0.35"/>
    <row r="165" s="54" customFormat="1" x14ac:dyDescent="0.35"/>
    <row r="166" s="54" customFormat="1" x14ac:dyDescent="0.35"/>
    <row r="167" s="54" customFormat="1" x14ac:dyDescent="0.35"/>
    <row r="168" s="54" customFormat="1" x14ac:dyDescent="0.35"/>
    <row r="169" s="54" customFormat="1" x14ac:dyDescent="0.35"/>
    <row r="170" s="54" customFormat="1" x14ac:dyDescent="0.35"/>
    <row r="171" s="54" customFormat="1" x14ac:dyDescent="0.35"/>
    <row r="172" s="54" customFormat="1" x14ac:dyDescent="0.35"/>
    <row r="173" s="54" customFormat="1" x14ac:dyDescent="0.35"/>
    <row r="174" s="54" customFormat="1" x14ac:dyDescent="0.35"/>
    <row r="175" s="54" customFormat="1" x14ac:dyDescent="0.35"/>
    <row r="176" s="54" customFormat="1" x14ac:dyDescent="0.35"/>
    <row r="177" s="54" customFormat="1" x14ac:dyDescent="0.35"/>
    <row r="178" s="54" customFormat="1" x14ac:dyDescent="0.35"/>
    <row r="179" s="54" customFormat="1" x14ac:dyDescent="0.35"/>
    <row r="180" s="54" customFormat="1" x14ac:dyDescent="0.35"/>
    <row r="181" s="54" customFormat="1" x14ac:dyDescent="0.35"/>
    <row r="182" s="54" customFormat="1" x14ac:dyDescent="0.35"/>
    <row r="183" s="54" customFormat="1" x14ac:dyDescent="0.35"/>
    <row r="184" s="54" customFormat="1" x14ac:dyDescent="0.35"/>
    <row r="185" s="54" customFormat="1" x14ac:dyDescent="0.35"/>
    <row r="186" s="54" customFormat="1" x14ac:dyDescent="0.35"/>
    <row r="187" s="54" customFormat="1" x14ac:dyDescent="0.35"/>
    <row r="188" s="54" customFormat="1" x14ac:dyDescent="0.35"/>
    <row r="189" s="54" customFormat="1" x14ac:dyDescent="0.35"/>
    <row r="190" s="54" customFormat="1" x14ac:dyDescent="0.35"/>
    <row r="191" s="54" customFormat="1" x14ac:dyDescent="0.35"/>
    <row r="192" s="54" customFormat="1" x14ac:dyDescent="0.35"/>
    <row r="193" s="54" customFormat="1" x14ac:dyDescent="0.35"/>
    <row r="194" s="54" customFormat="1" x14ac:dyDescent="0.35"/>
    <row r="195" s="54" customFormat="1" x14ac:dyDescent="0.35"/>
    <row r="196" s="54" customFormat="1" x14ac:dyDescent="0.35"/>
    <row r="197" s="54" customFormat="1" x14ac:dyDescent="0.35"/>
    <row r="198" s="54" customFormat="1" x14ac:dyDescent="0.35"/>
    <row r="199" s="54" customFormat="1" x14ac:dyDescent="0.35"/>
    <row r="200" s="54" customFormat="1" x14ac:dyDescent="0.35"/>
    <row r="201" s="54" customFormat="1" x14ac:dyDescent="0.35"/>
    <row r="202" s="54" customFormat="1" x14ac:dyDescent="0.35"/>
    <row r="203" s="54" customFormat="1" x14ac:dyDescent="0.35"/>
    <row r="204" s="54" customFormat="1" x14ac:dyDescent="0.35"/>
    <row r="205" s="54" customFormat="1" x14ac:dyDescent="0.35"/>
    <row r="206" s="54" customFormat="1" x14ac:dyDescent="0.35"/>
    <row r="207" s="54" customFormat="1" x14ac:dyDescent="0.35"/>
    <row r="208" s="54" customFormat="1" x14ac:dyDescent="0.35"/>
    <row r="209" s="54" customFormat="1" x14ac:dyDescent="0.35"/>
    <row r="210" s="54" customFormat="1" x14ac:dyDescent="0.35"/>
    <row r="211" s="54" customFormat="1" x14ac:dyDescent="0.35"/>
    <row r="212" s="54" customFormat="1" x14ac:dyDescent="0.35"/>
    <row r="213" s="54" customFormat="1" x14ac:dyDescent="0.35"/>
    <row r="214" s="54" customFormat="1" x14ac:dyDescent="0.35"/>
    <row r="215" s="54" customFormat="1" x14ac:dyDescent="0.35"/>
    <row r="216" s="54" customFormat="1" x14ac:dyDescent="0.35"/>
    <row r="217" s="54" customFormat="1" x14ac:dyDescent="0.35"/>
    <row r="218" s="54" customFormat="1" x14ac:dyDescent="0.35"/>
    <row r="219" s="54" customFormat="1" x14ac:dyDescent="0.35"/>
    <row r="220" s="54" customFormat="1" x14ac:dyDescent="0.35"/>
    <row r="221" s="54" customFormat="1" x14ac:dyDescent="0.35"/>
    <row r="222" s="54" customFormat="1" x14ac:dyDescent="0.35"/>
    <row r="223" s="54" customFormat="1" x14ac:dyDescent="0.35"/>
    <row r="224" s="54" customFormat="1" x14ac:dyDescent="0.35"/>
    <row r="225" s="54" customFormat="1" x14ac:dyDescent="0.35"/>
    <row r="226" s="54" customFormat="1" x14ac:dyDescent="0.35"/>
    <row r="227" s="54" customFormat="1" x14ac:dyDescent="0.35"/>
    <row r="228" s="54" customFormat="1" x14ac:dyDescent="0.35"/>
    <row r="229" s="54" customFormat="1" x14ac:dyDescent="0.35"/>
    <row r="230" s="54" customFormat="1" x14ac:dyDescent="0.35"/>
    <row r="231" s="54" customFormat="1" x14ac:dyDescent="0.35"/>
    <row r="232" s="54" customFormat="1" x14ac:dyDescent="0.35"/>
    <row r="233" s="54" customFormat="1" x14ac:dyDescent="0.35"/>
    <row r="234" s="54" customFormat="1" x14ac:dyDescent="0.35"/>
    <row r="235" s="54" customFormat="1" x14ac:dyDescent="0.35"/>
    <row r="236" s="54" customFormat="1" x14ac:dyDescent="0.35"/>
    <row r="237" s="54" customFormat="1" x14ac:dyDescent="0.35"/>
    <row r="238" s="54" customFormat="1" x14ac:dyDescent="0.35"/>
    <row r="239" s="54" customFormat="1" x14ac:dyDescent="0.35"/>
    <row r="240" s="54" customFormat="1" x14ac:dyDescent="0.35"/>
    <row r="241" spans="11:23" s="54" customFormat="1" x14ac:dyDescent="0.35"/>
    <row r="242" spans="11:23" s="54" customFormat="1" x14ac:dyDescent="0.35"/>
    <row r="243" spans="11:23" s="54" customFormat="1" x14ac:dyDescent="0.35"/>
    <row r="244" spans="11:23" s="54" customFormat="1" x14ac:dyDescent="0.35"/>
    <row r="245" spans="11:23" s="54" customFormat="1" x14ac:dyDescent="0.35"/>
    <row r="246" spans="11:23" s="54" customFormat="1" x14ac:dyDescent="0.35"/>
    <row r="247" spans="11:23" s="54" customFormat="1" x14ac:dyDescent="0.35"/>
    <row r="248" spans="11:23" s="54" customFormat="1" x14ac:dyDescent="0.35"/>
    <row r="249" spans="11:23" s="54" customFormat="1" x14ac:dyDescent="0.35"/>
    <row r="250" spans="11:23" s="54" customFormat="1" x14ac:dyDescent="0.35"/>
    <row r="251" spans="11:23" s="54" customFormat="1" x14ac:dyDescent="0.35"/>
    <row r="252" spans="11:23" x14ac:dyDescent="0.35">
      <c r="K252" s="3"/>
      <c r="L252" s="3"/>
      <c r="M252" s="3"/>
      <c r="N252" s="3"/>
      <c r="O252" s="3"/>
      <c r="P252" s="3"/>
      <c r="Q252" s="3"/>
      <c r="R252" s="3"/>
      <c r="S252" s="3"/>
      <c r="T252" s="3"/>
      <c r="U252" s="3"/>
      <c r="V252" s="3"/>
      <c r="W252" s="3"/>
    </row>
    <row r="253" spans="11:23" x14ac:dyDescent="0.35">
      <c r="K253" s="3"/>
      <c r="L253" s="3"/>
      <c r="M253" s="3"/>
      <c r="N253" s="3"/>
      <c r="O253" s="3"/>
      <c r="P253" s="3"/>
      <c r="Q253" s="3"/>
      <c r="R253" s="3"/>
      <c r="S253" s="3"/>
      <c r="T253" s="3"/>
      <c r="U253" s="3"/>
      <c r="V253" s="3"/>
      <c r="W253" s="3"/>
    </row>
    <row r="254" spans="11:23" x14ac:dyDescent="0.35">
      <c r="K254" s="3"/>
      <c r="L254" s="3"/>
      <c r="M254" s="3"/>
      <c r="N254" s="3"/>
      <c r="O254" s="3"/>
      <c r="P254" s="3"/>
      <c r="Q254" s="3"/>
      <c r="R254" s="3"/>
      <c r="S254" s="3"/>
      <c r="T254" s="3"/>
      <c r="U254" s="3"/>
      <c r="V254" s="3"/>
      <c r="W254" s="3"/>
    </row>
    <row r="255" spans="11:23" x14ac:dyDescent="0.35">
      <c r="K255" s="3"/>
      <c r="L255" s="3"/>
      <c r="M255" s="3"/>
      <c r="N255" s="3"/>
      <c r="O255" s="3"/>
      <c r="P255" s="3"/>
      <c r="Q255" s="3"/>
      <c r="R255" s="3"/>
      <c r="S255" s="3"/>
      <c r="T255" s="3"/>
      <c r="U255" s="3"/>
      <c r="V255" s="3"/>
      <c r="W255" s="3"/>
    </row>
    <row r="256" spans="11:23" x14ac:dyDescent="0.35">
      <c r="K256" s="3"/>
      <c r="L256" s="3"/>
      <c r="M256" s="3"/>
      <c r="N256" s="3"/>
      <c r="O256" s="3"/>
      <c r="P256" s="3"/>
      <c r="Q256" s="3"/>
      <c r="R256" s="3"/>
      <c r="S256" s="3"/>
      <c r="T256" s="3"/>
      <c r="U256" s="3"/>
      <c r="V256" s="3"/>
      <c r="W256" s="3"/>
    </row>
    <row r="257" spans="11:23" x14ac:dyDescent="0.35">
      <c r="K257" s="3"/>
      <c r="L257" s="3"/>
      <c r="M257" s="3"/>
      <c r="N257" s="3"/>
      <c r="O257" s="3"/>
      <c r="P257" s="3"/>
      <c r="Q257" s="3"/>
      <c r="R257" s="3"/>
      <c r="S257" s="3"/>
      <c r="T257" s="3"/>
      <c r="U257" s="3"/>
      <c r="V257" s="3"/>
      <c r="W257" s="3"/>
    </row>
  </sheetData>
  <sheetProtection algorithmName="SHA-512" hashValue="zdKtlEjUuSa9T5V7lEJGe+T1ZE5u+sZyE180q9Pm+Zdd+Tb8wYw9epOgIsUv9Q1MjfLzfh8OiDBojRwItruE7Q==" saltValue="3AwQtVt9zJV4r8lUKuigvw==" spinCount="100000" sheet="1" objects="1" scenarios="1"/>
  <mergeCells count="28">
    <mergeCell ref="C35:C37"/>
    <mergeCell ref="J3:M6"/>
    <mergeCell ref="B3:F6"/>
    <mergeCell ref="N19:AV19"/>
    <mergeCell ref="W21:AM21"/>
    <mergeCell ref="N27:AV27"/>
    <mergeCell ref="D11:AV11"/>
    <mergeCell ref="D13:AV13"/>
    <mergeCell ref="D17:M17"/>
    <mergeCell ref="D21:V21"/>
    <mergeCell ref="D27:M27"/>
    <mergeCell ref="E23:R24"/>
    <mergeCell ref="D23:D24"/>
    <mergeCell ref="S24:AV25"/>
    <mergeCell ref="G25:R25"/>
    <mergeCell ref="D19:M19"/>
    <mergeCell ref="N17:AV17"/>
    <mergeCell ref="AO21:AV21"/>
    <mergeCell ref="G15:AV15"/>
    <mergeCell ref="C30:C32"/>
    <mergeCell ref="AL4:AR4"/>
    <mergeCell ref="AL6:AR6"/>
    <mergeCell ref="O5:T7"/>
    <mergeCell ref="V5:AA7"/>
    <mergeCell ref="AC5:AH7"/>
    <mergeCell ref="AC4:AH4"/>
    <mergeCell ref="O4:T4"/>
    <mergeCell ref="V4:AA4"/>
  </mergeCells>
  <conditionalFormatting sqref="D10:AV10 D12:AV12 D18:AV18 D20:AV20 D22:AV22 S23:AV23 AN21 V37 D33:AV36 D28:AV31">
    <cfRule type="expression" dxfId="35" priority="96">
      <formula>D10=1</formula>
    </cfRule>
  </conditionalFormatting>
  <conditionalFormatting sqref="D14:AV14">
    <cfRule type="expression" dxfId="34" priority="3">
      <formula>D14=1</formula>
    </cfRule>
  </conditionalFormatting>
  <conditionalFormatting sqref="D16:AV16 D15:F15">
    <cfRule type="expression" dxfId="33" priority="2">
      <formula>D15=1</formula>
    </cfRule>
  </conditionalFormatting>
  <conditionalFormatting sqref="D26:AV26 D25:F25">
    <cfRule type="expression" dxfId="32" priority="1">
      <formula>D25=1</formula>
    </cfRule>
  </conditionalFormatting>
  <hyperlinks>
    <hyperlink ref="G15:R15" location="'Small Baler'!A1" display="________Small Scale Baler__________" xr:uid="{51E516AA-E974-477F-B1AE-811DEBB3AB65}"/>
    <hyperlink ref="D11:AV11" location="Bins!A1" display="___________________________________________________________________Bins and Containers________________________________________________________________________" xr:uid="{1323A2BF-37B8-4EEB-A768-0539C3D5F95E}"/>
    <hyperlink ref="D13:AV13" location="MRF!A1" display="___________________________________________________________________Material Recovery and Sorting Facility (MRF)________________________________________________________________________" xr:uid="{993CD454-3B29-49FD-B56F-3771AF29CB05}"/>
    <hyperlink ref="D17:M17" location="Artisanal!A1" display="___________Artisanal Recycling___________" xr:uid="{70540A8A-3217-4418-B7BF-ADF2FCB85C5D}"/>
    <hyperlink ref="N17:AV17" location="Extrusion!A1" display="____________________________________________'Recycling' - Commercial Scale Extrusion____________________________________________" xr:uid="{1DF99A7A-1705-4D1E-ACE3-E150CD47F7BD}"/>
    <hyperlink ref="N19:AV19" location="'Sintering &amp; Intrusion'!A1" display="____________________________________________''Downcycling' - Sintering &amp; Intrusion____________________________________________" xr:uid="{6B64EC88-B0AD-41B8-9887-217ABDB64C2A}"/>
    <hyperlink ref="D21:V21" location="'Micro Pyrolysis'!A1" display="_______________________Micro Pyrolysis______________________" xr:uid="{75B2BC32-5EA9-4BE4-94A8-C56503029EA5}"/>
    <hyperlink ref="AO21:AV21" location="'Industrial Pyrolysis'!A1" display="______Industrial Pyrolysis_______" xr:uid="{3C17A1C6-B7ED-4973-8D4D-09D3C7A6E087}"/>
    <hyperlink ref="E23:R24" location="'Technical Incineration'!A1" display="_____________________Technical Incineration____________________" xr:uid="{2C2ACB60-598B-442C-8E18-7CDC73D7B0DA}"/>
    <hyperlink ref="S24:AV25" location="'Controlled Incineration'!A1" display="___________________________Controlled Incineration__________________________________________________________________" xr:uid="{234AEF78-1105-40BF-84A4-6C991A7C2480}"/>
    <hyperlink ref="G25:R25" location="'Controlled Incineration'!A1" display="_____________________________________________" xr:uid="{6E1DC9B6-217A-41CA-BFE8-F4940EDADFD3}"/>
    <hyperlink ref="D27:M27" location="'Controlled Landfill'!A1" display="__________Controlled Landfill___________" xr:uid="{389F16A3-2B99-4C16-AA7B-1B16FDA5961D}"/>
    <hyperlink ref="N27:AV27" location="'Sanitary Landfill'!A1" display="____________________________________________Sanitary Landfill (small setup)____________________________________________" xr:uid="{04BBE70E-5A4E-4F88-A721-6B7A17B66A3E}"/>
    <hyperlink ref="G15:AV15" location="Baler!A1" display="__________________________________Baler____________________________" xr:uid="{CB0CF95C-CD10-4C68-8111-CEB0CF63B181}"/>
    <hyperlink ref="D19:M19" location="Ecobricks!A1" display="Eco-bricks'" xr:uid="{98390303-082D-41DF-BC03-4C70810D6BC7}"/>
    <hyperlink ref="AL4:AQ4" location="'Island inputs'!A1" display="Back to Input Calculations" xr:uid="{9BEE91FD-6792-4724-820C-2C12405AD218}"/>
    <hyperlink ref="AL6:AQ6" location="'Island inputs'!A1" display="Back to Input Calculations" xr:uid="{BF457041-7A73-4413-A6F6-FC070A7F31FA}"/>
    <hyperlink ref="AL6:AR6" location="Synthesis!A1" display="Synthesis on plastic waste treatment options" xr:uid="{170DEAD8-AD8E-4628-8D6F-A87F2C6CC74D}"/>
  </hyperlinks>
  <pageMargins left="0.7" right="0.7" top="0.78740157499999996" bottom="0.78740157499999996" header="0.3" footer="0.3"/>
  <pageSetup paperSize="9" orientation="portrait" r:id="rId1"/>
  <ignoredErrors>
    <ignoredError sqref="G32 H37 M37 R37" formula="1"/>
    <ignoredError sqref="G33" evalError="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43B6B-E786-4D6E-ABD8-A8B485780E33}">
  <sheetPr codeName="Tabelle4">
    <tabColor theme="4" tint="-0.499984740745262"/>
  </sheetPr>
  <dimension ref="A1:Z86"/>
  <sheetViews>
    <sheetView showGridLines="0" showRuler="0" zoomScale="85" zoomScaleNormal="85" workbookViewId="0">
      <selection activeCell="C13" sqref="C13:G13"/>
    </sheetView>
  </sheetViews>
  <sheetFormatPr defaultColWidth="9.1796875" defaultRowHeight="14.5" x14ac:dyDescent="0.35"/>
  <cols>
    <col min="1" max="1" width="1.81640625" style="3" customWidth="1"/>
    <col min="2" max="2" width="1.453125" customWidth="1"/>
    <col min="3" max="3" width="22" customWidth="1"/>
    <col min="4" max="4" width="12.1796875" customWidth="1"/>
    <col min="5" max="5" width="1.453125" customWidth="1"/>
    <col min="6" max="6" width="40" customWidth="1"/>
    <col min="7" max="7" width="6.1796875" customWidth="1"/>
    <col min="8" max="8" width="1.453125" customWidth="1"/>
    <col min="9" max="9" width="2.54296875" customWidth="1"/>
    <col min="10" max="10" width="3.26953125" customWidth="1"/>
    <col min="11" max="11" width="35.26953125" customWidth="1"/>
    <col min="12" max="12" width="1.453125" customWidth="1"/>
    <col min="13" max="13" width="1.453125" style="54" customWidth="1"/>
    <col min="14" max="14" width="67.1796875" style="54" customWidth="1"/>
    <col min="15" max="26" width="9.1796875" style="54"/>
  </cols>
  <sheetData>
    <row r="1" spans="1:26" ht="7" customHeight="1" x14ac:dyDescent="0.35">
      <c r="B1" s="3"/>
      <c r="C1" s="3"/>
      <c r="D1" s="3"/>
      <c r="E1" s="3"/>
      <c r="F1" s="3"/>
      <c r="G1" s="3"/>
      <c r="H1" s="3"/>
      <c r="I1" s="3"/>
      <c r="J1" s="3"/>
      <c r="K1" s="3"/>
      <c r="L1" s="3"/>
    </row>
    <row r="2" spans="1:26" ht="6.75" customHeight="1" x14ac:dyDescent="0.35">
      <c r="B2" s="14"/>
      <c r="C2" s="15"/>
      <c r="D2" s="15"/>
      <c r="E2" s="15"/>
      <c r="F2" s="15"/>
      <c r="G2" s="15"/>
      <c r="H2" s="16"/>
      <c r="I2" s="15"/>
      <c r="J2" s="15"/>
      <c r="K2" s="15"/>
      <c r="L2" s="16"/>
    </row>
    <row r="3" spans="1:26" ht="44.25" customHeight="1" x14ac:dyDescent="0.35">
      <c r="B3" s="17"/>
      <c r="C3" s="254" t="s">
        <v>87</v>
      </c>
      <c r="D3" s="186"/>
      <c r="E3" s="186"/>
      <c r="F3" s="186"/>
      <c r="G3" s="186"/>
      <c r="H3" s="18"/>
      <c r="I3" s="3"/>
      <c r="J3" s="3"/>
      <c r="K3" s="127" t="s">
        <v>88</v>
      </c>
      <c r="L3" s="18"/>
      <c r="M3" s="114"/>
    </row>
    <row r="4" spans="1:26" ht="6.75" customHeight="1" x14ac:dyDescent="0.35">
      <c r="B4" s="17"/>
      <c r="C4" s="184" t="s">
        <v>89</v>
      </c>
      <c r="D4" s="184"/>
      <c r="E4" s="184"/>
      <c r="F4" s="184"/>
      <c r="G4" s="184"/>
      <c r="H4" s="18"/>
      <c r="I4" s="3"/>
      <c r="J4" s="3"/>
      <c r="K4" s="3"/>
      <c r="L4" s="18"/>
      <c r="M4" s="114"/>
    </row>
    <row r="5" spans="1:26" ht="34.5" customHeight="1" x14ac:dyDescent="0.35">
      <c r="B5" s="17"/>
      <c r="C5" s="184"/>
      <c r="D5" s="184"/>
      <c r="E5" s="184"/>
      <c r="F5" s="184"/>
      <c r="G5" s="184"/>
      <c r="H5" s="18"/>
      <c r="I5" s="3"/>
      <c r="J5" s="3"/>
      <c r="K5" s="128" t="s">
        <v>90</v>
      </c>
      <c r="L5" s="18"/>
      <c r="M5" s="114"/>
    </row>
    <row r="6" spans="1:26" ht="6" customHeight="1" x14ac:dyDescent="0.35">
      <c r="B6" s="17"/>
      <c r="C6" s="184"/>
      <c r="D6" s="184"/>
      <c r="E6" s="184"/>
      <c r="F6" s="184"/>
      <c r="G6" s="184"/>
      <c r="H6" s="18"/>
      <c r="I6" s="3"/>
      <c r="J6" s="3"/>
      <c r="K6" s="3"/>
      <c r="L6" s="18"/>
      <c r="M6" s="114"/>
    </row>
    <row r="7" spans="1:26" ht="19.5" customHeight="1" x14ac:dyDescent="0.35">
      <c r="B7" s="17"/>
      <c r="C7" s="184"/>
      <c r="D7" s="184"/>
      <c r="E7" s="184"/>
      <c r="F7" s="184"/>
      <c r="G7" s="184"/>
      <c r="H7" s="18"/>
      <c r="I7" s="3"/>
      <c r="J7" s="3"/>
      <c r="K7" s="247" t="s">
        <v>68</v>
      </c>
      <c r="L7" s="18"/>
      <c r="M7" s="114"/>
    </row>
    <row r="8" spans="1:26" ht="19.5" customHeight="1" x14ac:dyDescent="0.35">
      <c r="B8" s="17"/>
      <c r="C8" s="184"/>
      <c r="D8" s="184"/>
      <c r="E8" s="184"/>
      <c r="F8" s="184"/>
      <c r="G8" s="184"/>
      <c r="H8" s="18"/>
      <c r="I8" s="3"/>
      <c r="J8" s="3"/>
      <c r="K8" s="247"/>
      <c r="L8" s="18"/>
      <c r="M8" s="114"/>
    </row>
    <row r="9" spans="1:26" s="13" customFormat="1" ht="85" customHeight="1" x14ac:dyDescent="0.35">
      <c r="A9" s="3"/>
      <c r="B9" s="35"/>
      <c r="C9" s="184"/>
      <c r="D9" s="184"/>
      <c r="E9" s="184"/>
      <c r="F9" s="184"/>
      <c r="G9" s="184"/>
      <c r="H9" s="18"/>
      <c r="I9" s="3"/>
      <c r="J9" s="36"/>
      <c r="K9" s="36"/>
      <c r="L9" s="18"/>
      <c r="M9" s="114"/>
      <c r="N9" s="114"/>
      <c r="O9" s="114"/>
      <c r="P9" s="114"/>
      <c r="Q9" s="114"/>
      <c r="R9" s="114"/>
      <c r="S9" s="114"/>
      <c r="T9" s="114"/>
      <c r="U9" s="114"/>
      <c r="V9" s="114"/>
      <c r="W9" s="114"/>
      <c r="X9" s="114"/>
      <c r="Y9" s="114"/>
      <c r="Z9" s="114"/>
    </row>
    <row r="10" spans="1:26" s="13" customFormat="1" ht="7.5" customHeight="1" x14ac:dyDescent="0.35">
      <c r="A10" s="3"/>
      <c r="B10" s="35"/>
      <c r="C10" s="67"/>
      <c r="D10" s="74"/>
      <c r="E10" s="74"/>
      <c r="F10" s="74"/>
      <c r="G10" s="74"/>
      <c r="H10" s="18"/>
      <c r="I10" s="3"/>
      <c r="J10" s="36"/>
      <c r="K10" s="36"/>
      <c r="L10" s="18"/>
      <c r="M10" s="114"/>
      <c r="N10" s="114"/>
      <c r="O10" s="114"/>
      <c r="P10" s="114"/>
      <c r="Q10" s="114"/>
      <c r="R10" s="114"/>
      <c r="S10" s="114"/>
      <c r="T10" s="114"/>
      <c r="U10" s="114"/>
      <c r="V10" s="114"/>
      <c r="W10" s="114"/>
      <c r="X10" s="114"/>
      <c r="Y10" s="114"/>
      <c r="Z10" s="114"/>
    </row>
    <row r="11" spans="1:26" ht="6.75" customHeight="1" x14ac:dyDescent="0.35">
      <c r="B11" s="17"/>
      <c r="C11" s="3"/>
      <c r="D11" s="3"/>
      <c r="E11" s="3"/>
      <c r="F11" s="24"/>
      <c r="G11" s="3"/>
      <c r="H11" s="18"/>
      <c r="I11" s="3"/>
      <c r="J11" s="3"/>
      <c r="K11" s="3"/>
      <c r="L11" s="18"/>
      <c r="M11" s="114"/>
      <c r="N11" s="114"/>
      <c r="O11" s="114"/>
      <c r="P11" s="114"/>
      <c r="Q11" s="114"/>
      <c r="R11" s="114"/>
      <c r="S11" s="114"/>
      <c r="T11" s="114"/>
    </row>
    <row r="12" spans="1:26" s="2" customFormat="1" ht="27" customHeight="1" x14ac:dyDescent="0.35">
      <c r="A12" s="6"/>
      <c r="B12" s="29"/>
      <c r="C12" s="250" t="s">
        <v>91</v>
      </c>
      <c r="D12" s="250"/>
      <c r="E12" s="250"/>
      <c r="F12" s="250"/>
      <c r="G12" s="250"/>
      <c r="H12" s="129"/>
      <c r="I12" s="6"/>
      <c r="J12" s="6"/>
      <c r="K12" s="6"/>
      <c r="L12" s="129"/>
      <c r="M12" s="130"/>
      <c r="N12" s="130"/>
      <c r="O12" s="130"/>
      <c r="P12" s="130"/>
      <c r="Q12" s="130"/>
      <c r="R12" s="130"/>
      <c r="S12" s="130"/>
      <c r="T12" s="130"/>
      <c r="U12" s="130"/>
      <c r="V12" s="130"/>
      <c r="W12" s="130"/>
      <c r="X12" s="130"/>
      <c r="Y12" s="130"/>
      <c r="Z12" s="130"/>
    </row>
    <row r="13" spans="1:26" ht="20.25" customHeight="1" x14ac:dyDescent="0.35">
      <c r="B13" s="17"/>
      <c r="C13" s="255">
        <f>'Island inputs'!$D$6</f>
        <v>3000</v>
      </c>
      <c r="D13" s="255"/>
      <c r="E13" s="255"/>
      <c r="F13" s="255"/>
      <c r="G13" s="255"/>
      <c r="H13" s="18"/>
      <c r="I13" s="3"/>
      <c r="J13" s="3"/>
      <c r="K13" s="3"/>
      <c r="L13" s="18"/>
      <c r="M13" s="114"/>
      <c r="N13" s="114"/>
      <c r="O13" s="114"/>
      <c r="P13" s="114"/>
      <c r="Q13" s="114"/>
      <c r="R13" s="114"/>
      <c r="S13" s="114"/>
      <c r="T13" s="114"/>
    </row>
    <row r="14" spans="1:26" ht="79.5" customHeight="1" x14ac:dyDescent="0.35">
      <c r="B14" s="17"/>
      <c r="C14" s="251" t="str">
        <f>'Island inputs'!$K$6</f>
        <v>The collection rate on your island is already notably high. The vast majority of plastic waste is prevented from being dumped or littered and most plastic waste can be accessed for further treatment. Beyond selective measures to optimise collection, focus should be on implementing adequate treatment solutions and technologies to enable the maximum value extraction from plastic waste.</v>
      </c>
      <c r="D14" s="251"/>
      <c r="E14" s="251"/>
      <c r="F14" s="251"/>
      <c r="G14" s="251"/>
      <c r="H14" s="18"/>
      <c r="I14" s="3"/>
      <c r="J14" s="3"/>
      <c r="K14" s="3"/>
      <c r="L14" s="18"/>
      <c r="N14" s="114"/>
      <c r="O14" s="114"/>
      <c r="P14" s="114"/>
      <c r="Q14" s="114"/>
      <c r="R14" s="114"/>
      <c r="S14" s="114"/>
      <c r="T14" s="114"/>
    </row>
    <row r="15" spans="1:26" ht="68.25" customHeight="1" x14ac:dyDescent="0.35">
      <c r="B15" s="17"/>
      <c r="C15" s="251" t="str">
        <f>'Island inputs'!$K$18</f>
        <v>Waste generation from incoming tourists is a significant burden for your island. The waste management system needs to be designed to seasonally take up these increased volumes. Instruments that levy waste management contributions from tourism should be discussed.</v>
      </c>
      <c r="D15" s="251"/>
      <c r="E15" s="251"/>
      <c r="F15" s="251"/>
      <c r="G15" s="251"/>
      <c r="H15" s="18"/>
      <c r="I15" s="3"/>
      <c r="J15" s="3"/>
      <c r="K15" s="3"/>
      <c r="L15" s="18"/>
      <c r="N15" s="114"/>
      <c r="O15" s="114"/>
      <c r="P15" s="114"/>
      <c r="Q15" s="114"/>
      <c r="R15" s="114"/>
      <c r="S15" s="114"/>
      <c r="T15" s="114"/>
    </row>
    <row r="16" spans="1:26" s="2" customFormat="1" ht="37" customHeight="1" x14ac:dyDescent="0.35">
      <c r="A16" s="6"/>
      <c r="B16" s="29"/>
      <c r="C16" s="250" t="s">
        <v>92</v>
      </c>
      <c r="D16" s="250"/>
      <c r="E16" s="250"/>
      <c r="F16" s="250"/>
      <c r="G16" s="250"/>
      <c r="H16" s="129"/>
      <c r="I16" s="6"/>
      <c r="J16" s="6"/>
      <c r="K16" s="157" t="s">
        <v>32</v>
      </c>
      <c r="L16" s="129"/>
      <c r="M16" s="54"/>
      <c r="N16" s="130"/>
      <c r="O16" s="130"/>
      <c r="P16" s="130"/>
      <c r="Q16" s="130"/>
      <c r="R16" s="130"/>
      <c r="S16" s="130"/>
      <c r="T16" s="130"/>
      <c r="U16" s="130"/>
      <c r="V16" s="130"/>
      <c r="W16" s="130"/>
      <c r="X16" s="130"/>
      <c r="Y16" s="130"/>
      <c r="Z16" s="130"/>
    </row>
    <row r="17" spans="1:26" s="13" customFormat="1" ht="85.5" customHeight="1" x14ac:dyDescent="0.35">
      <c r="A17" s="36"/>
      <c r="B17" s="35"/>
      <c r="C17" s="251" t="str">
        <f>'Market Access'!$K$6</f>
        <v>The average revenue of the recyclable materials cannot cover the cost of transport to the next off-take point. Yet, the bulk of the costs can be compensated. A slight change of the market conditions or mechanisms to further reduce transport costs including direct subsidies may change that equation in your favor. Therefore, a more in-dephts analysis on the market access and ways to optimise it should be undertaken.</v>
      </c>
      <c r="D17" s="251"/>
      <c r="E17" s="251"/>
      <c r="F17" s="251"/>
      <c r="G17" s="251"/>
      <c r="H17" s="45"/>
      <c r="I17" s="36"/>
      <c r="J17" s="36"/>
      <c r="K17" s="36"/>
      <c r="L17" s="45"/>
      <c r="M17" s="114"/>
      <c r="N17" s="114"/>
      <c r="O17" s="114"/>
      <c r="P17" s="114"/>
      <c r="Q17" s="114"/>
      <c r="R17" s="114"/>
      <c r="S17" s="114"/>
      <c r="T17" s="114"/>
      <c r="U17" s="114"/>
      <c r="V17" s="114"/>
      <c r="W17" s="114"/>
      <c r="X17" s="114"/>
      <c r="Y17" s="114"/>
      <c r="Z17" s="114"/>
    </row>
    <row r="18" spans="1:26" s="2" customFormat="1" ht="27" customHeight="1" x14ac:dyDescent="0.35">
      <c r="A18" s="6"/>
      <c r="B18" s="29"/>
      <c r="C18" s="139" t="s">
        <v>93</v>
      </c>
      <c r="D18" s="139"/>
      <c r="E18" s="139"/>
      <c r="F18" s="139"/>
      <c r="G18" s="139"/>
      <c r="H18" s="129"/>
      <c r="I18" s="6"/>
      <c r="J18" s="6"/>
      <c r="K18" s="6"/>
      <c r="L18" s="129"/>
      <c r="M18" s="130"/>
      <c r="N18" s="130"/>
      <c r="O18" s="130"/>
      <c r="P18" s="130"/>
      <c r="Q18" s="130"/>
      <c r="R18" s="130"/>
      <c r="S18" s="130"/>
      <c r="T18" s="130"/>
      <c r="U18" s="130"/>
      <c r="V18" s="130"/>
      <c r="W18" s="130"/>
      <c r="X18" s="130"/>
      <c r="Y18" s="130"/>
      <c r="Z18" s="130"/>
    </row>
    <row r="19" spans="1:26" s="13" customFormat="1" ht="61.5" customHeight="1" x14ac:dyDescent="0.35">
      <c r="A19" s="36"/>
      <c r="B19" s="35"/>
      <c r="C19" s="251" t="str">
        <f>MRF!C7</f>
        <v>A material recovery and sorting facility enables all other steps within plastic waste treatment processes. Enabling the pre-treatment of materials including plastics, it is a crucial element within every waste management system. Such a set up can start with the application of technically basic concepts at a low level of expenditure.</v>
      </c>
      <c r="D19" s="251"/>
      <c r="E19" s="251"/>
      <c r="F19" s="251"/>
      <c r="G19" s="251"/>
      <c r="H19" s="45"/>
      <c r="I19" s="36"/>
      <c r="J19" s="36"/>
      <c r="K19" s="36"/>
      <c r="L19" s="45"/>
      <c r="M19" s="114"/>
      <c r="N19" s="114"/>
      <c r="O19" s="114"/>
      <c r="P19" s="114"/>
      <c r="Q19" s="114"/>
      <c r="R19" s="114"/>
      <c r="S19" s="114"/>
      <c r="T19" s="114"/>
      <c r="U19" s="114"/>
      <c r="V19" s="114"/>
      <c r="W19" s="114"/>
      <c r="X19" s="114"/>
      <c r="Y19" s="114"/>
      <c r="Z19" s="114"/>
    </row>
    <row r="20" spans="1:26" s="13" customFormat="1" ht="8.25" customHeight="1" x14ac:dyDescent="0.35">
      <c r="A20" s="36"/>
      <c r="B20" s="35"/>
      <c r="C20" s="76"/>
      <c r="D20" s="76"/>
      <c r="E20" s="76"/>
      <c r="F20" s="76"/>
      <c r="G20" s="76"/>
      <c r="H20" s="45"/>
      <c r="I20" s="36"/>
      <c r="J20" s="36"/>
      <c r="K20" s="36"/>
      <c r="L20" s="45"/>
      <c r="M20" s="114"/>
      <c r="N20" s="114"/>
      <c r="O20" s="114"/>
      <c r="P20" s="114"/>
      <c r="Q20" s="114"/>
      <c r="R20" s="114"/>
      <c r="S20" s="114"/>
      <c r="T20" s="114"/>
      <c r="U20" s="114"/>
      <c r="V20" s="114"/>
      <c r="W20" s="114"/>
      <c r="X20" s="114"/>
      <c r="Y20" s="114"/>
      <c r="Z20" s="114"/>
    </row>
    <row r="21" spans="1:26" s="13" customFormat="1" ht="49.5" customHeight="1" x14ac:dyDescent="0.35">
      <c r="A21" s="36"/>
      <c r="B21" s="162"/>
      <c r="C21" s="163" t="s">
        <v>94</v>
      </c>
      <c r="D21" s="248" t="str">
        <f>MRF!C9</f>
        <v>Dedicate space and mobilise resources for the set up and the operation of an adequately equipped material recovery and sorting facility (MRF).</v>
      </c>
      <c r="E21" s="248"/>
      <c r="F21" s="248"/>
      <c r="G21" s="248"/>
      <c r="H21" s="164"/>
      <c r="I21" s="162"/>
      <c r="J21" s="169"/>
      <c r="K21" s="169"/>
      <c r="L21" s="164"/>
      <c r="M21" s="114"/>
      <c r="N21" s="114"/>
      <c r="O21" s="114"/>
      <c r="P21" s="114"/>
      <c r="Q21" s="114"/>
      <c r="R21" s="114"/>
      <c r="S21" s="114"/>
      <c r="T21" s="114"/>
      <c r="U21" s="114"/>
      <c r="V21" s="114"/>
      <c r="W21" s="114"/>
      <c r="X21" s="114"/>
      <c r="Y21" s="114"/>
      <c r="Z21" s="114"/>
    </row>
    <row r="22" spans="1:26" s="2" customFormat="1" ht="27" customHeight="1" x14ac:dyDescent="0.35">
      <c r="A22" s="6"/>
      <c r="B22" s="159"/>
      <c r="C22" s="160" t="s">
        <v>95</v>
      </c>
      <c r="D22" s="160"/>
      <c r="E22" s="160"/>
      <c r="F22" s="160"/>
      <c r="G22" s="160"/>
      <c r="H22" s="161"/>
      <c r="I22" s="3"/>
      <c r="J22" s="3"/>
      <c r="K22" s="3"/>
      <c r="L22" s="3"/>
      <c r="M22" s="54"/>
      <c r="N22" s="130"/>
      <c r="O22" s="130"/>
      <c r="P22" s="130"/>
      <c r="Q22" s="130"/>
      <c r="R22" s="130"/>
      <c r="S22" s="130"/>
      <c r="T22" s="130"/>
      <c r="U22" s="130"/>
      <c r="V22" s="130"/>
      <c r="W22" s="130"/>
      <c r="X22" s="130"/>
      <c r="Y22" s="130"/>
      <c r="Z22" s="130"/>
    </row>
    <row r="23" spans="1:26" s="13" customFormat="1" ht="64.5" customHeight="1" x14ac:dyDescent="0.35">
      <c r="A23" s="36"/>
      <c r="B23" s="35"/>
      <c r="C23" s="251" t="str">
        <f>Bins!C7</f>
        <v>Separate bins or containers for collection of valuables can be implemented at practically any size - tangibly enhancing the potential to efficiently run a waste management system. This separate collection enables value extraction for and beyond plastic waste - the exact mode being determined by the specific context, including market access.</v>
      </c>
      <c r="D23" s="251"/>
      <c r="E23" s="251"/>
      <c r="F23" s="251"/>
      <c r="G23" s="251"/>
      <c r="H23" s="45"/>
      <c r="I23" s="36"/>
      <c r="J23" s="6"/>
      <c r="K23" s="6"/>
      <c r="L23" s="6"/>
      <c r="M23" s="130"/>
      <c r="N23" s="130"/>
      <c r="O23" s="130"/>
      <c r="P23" s="130"/>
      <c r="Q23" s="114"/>
      <c r="R23" s="114"/>
      <c r="S23" s="114"/>
      <c r="T23" s="114"/>
      <c r="U23" s="114"/>
      <c r="V23" s="114"/>
      <c r="W23" s="114"/>
      <c r="X23" s="114"/>
      <c r="Y23" s="114"/>
      <c r="Z23" s="114"/>
    </row>
    <row r="24" spans="1:26" s="13" customFormat="1" ht="65.25" customHeight="1" x14ac:dyDescent="0.35">
      <c r="A24" s="36"/>
      <c r="B24" s="35"/>
      <c r="C24" s="251" t="str">
        <f>IF('Island inputs'!$D$12&gt;100,Baler!C7,L24)</f>
        <v xml:space="preserve">A baler is a crucial application if certain plastic waste fractions need to be transported over a distance. It significantly eases transport and handling, oftentimes enabling export of valuables and therefore allows for compensating a part of the waste management costs. </v>
      </c>
      <c r="D24" s="251"/>
      <c r="E24" s="251"/>
      <c r="F24" s="251"/>
      <c r="G24" s="251"/>
      <c r="H24" s="45"/>
      <c r="I24" s="36"/>
      <c r="J24" s="6"/>
      <c r="K24" s="6"/>
      <c r="L24" s="181" t="s">
        <v>96</v>
      </c>
      <c r="M24" s="170"/>
      <c r="N24" s="130"/>
      <c r="O24" s="130"/>
      <c r="P24" s="130"/>
      <c r="Q24" s="114"/>
      <c r="R24" s="114"/>
      <c r="S24" s="114"/>
      <c r="T24" s="114"/>
      <c r="U24" s="114"/>
      <c r="V24" s="114"/>
      <c r="W24" s="114"/>
      <c r="X24" s="114"/>
      <c r="Y24" s="114"/>
      <c r="Z24" s="114"/>
    </row>
    <row r="25" spans="1:26" s="13" customFormat="1" ht="8.25" customHeight="1" x14ac:dyDescent="0.35">
      <c r="A25" s="36"/>
      <c r="B25" s="35"/>
      <c r="C25" s="76"/>
      <c r="D25" s="76"/>
      <c r="E25" s="76"/>
      <c r="F25" s="76"/>
      <c r="G25" s="76"/>
      <c r="H25" s="45"/>
      <c r="I25" s="36"/>
      <c r="J25" s="6"/>
      <c r="K25" s="6"/>
      <c r="L25" s="181"/>
      <c r="M25" s="170"/>
      <c r="N25" s="130"/>
      <c r="O25" s="130"/>
      <c r="P25" s="130"/>
      <c r="Q25" s="114"/>
      <c r="R25" s="114"/>
      <c r="S25" s="114"/>
      <c r="T25" s="114"/>
      <c r="U25" s="114"/>
      <c r="V25" s="114"/>
      <c r="W25" s="114"/>
      <c r="X25" s="114"/>
      <c r="Y25" s="114"/>
      <c r="Z25" s="114"/>
    </row>
    <row r="26" spans="1:26" s="13" customFormat="1" ht="24" customHeight="1" x14ac:dyDescent="0.35">
      <c r="A26" s="36"/>
      <c r="B26" s="35"/>
      <c r="C26" s="249" t="s">
        <v>97</v>
      </c>
      <c r="D26" s="185" t="str">
        <f>Bins!C9</f>
        <v>Identify relevant valuables and provide separate collection bins.</v>
      </c>
      <c r="E26" s="185"/>
      <c r="F26" s="185"/>
      <c r="G26" s="185"/>
      <c r="H26" s="45"/>
      <c r="I26" s="36"/>
      <c r="J26" s="6"/>
      <c r="K26" s="6"/>
      <c r="L26" s="181"/>
      <c r="M26" s="170"/>
      <c r="N26" s="130"/>
      <c r="O26" s="130"/>
      <c r="P26" s="130"/>
      <c r="Q26" s="114"/>
      <c r="R26" s="114"/>
      <c r="S26" s="114"/>
      <c r="T26" s="114"/>
      <c r="U26" s="114"/>
      <c r="V26" s="114"/>
      <c r="W26" s="114"/>
      <c r="X26" s="114"/>
      <c r="Y26" s="114"/>
      <c r="Z26" s="114"/>
    </row>
    <row r="27" spans="1:26" s="13" customFormat="1" ht="31.5" customHeight="1" x14ac:dyDescent="0.35">
      <c r="A27" s="36"/>
      <c r="B27" s="35"/>
      <c r="C27" s="249"/>
      <c r="D27" s="185" t="str">
        <f>IF('Island inputs'!$D$12&gt;100,Baler!C9,L27)</f>
        <v>If plastic waste is transported over a distance, a suitable baler should be procured.</v>
      </c>
      <c r="E27" s="185"/>
      <c r="F27" s="185"/>
      <c r="G27" s="185"/>
      <c r="H27" s="45"/>
      <c r="I27" s="36"/>
      <c r="J27" s="6"/>
      <c r="K27" s="6"/>
      <c r="L27" s="181" t="s">
        <v>98</v>
      </c>
      <c r="M27" s="170"/>
      <c r="N27" s="130"/>
      <c r="O27" s="130"/>
      <c r="P27" s="130"/>
      <c r="Q27" s="114"/>
      <c r="R27" s="114"/>
      <c r="S27" s="114"/>
      <c r="T27" s="114"/>
      <c r="U27" s="114"/>
      <c r="V27" s="114"/>
      <c r="W27" s="114"/>
      <c r="X27" s="114"/>
      <c r="Y27" s="114"/>
      <c r="Z27" s="114"/>
    </row>
    <row r="28" spans="1:26" s="2" customFormat="1" ht="27" customHeight="1" x14ac:dyDescent="0.35">
      <c r="A28" s="6"/>
      <c r="B28" s="29"/>
      <c r="C28" s="252" t="s">
        <v>99</v>
      </c>
      <c r="D28" s="250"/>
      <c r="E28" s="250"/>
      <c r="F28" s="250"/>
      <c r="G28" s="250"/>
      <c r="H28" s="129"/>
      <c r="I28" s="36"/>
      <c r="J28" s="6"/>
      <c r="K28" s="6"/>
      <c r="L28" s="181"/>
      <c r="M28" s="170"/>
      <c r="N28" s="130"/>
      <c r="O28" s="130"/>
      <c r="P28" s="130"/>
      <c r="Q28" s="130"/>
      <c r="R28" s="130"/>
      <c r="S28" s="130"/>
      <c r="T28" s="130"/>
      <c r="U28" s="130"/>
      <c r="V28" s="130"/>
      <c r="W28" s="130"/>
      <c r="X28" s="130"/>
      <c r="Y28" s="130"/>
      <c r="Z28" s="130"/>
    </row>
    <row r="29" spans="1:26" s="135" customFormat="1" ht="81.75" customHeight="1" x14ac:dyDescent="0.35">
      <c r="A29" s="131"/>
      <c r="B29" s="132"/>
      <c r="C29" s="185" t="str">
        <f>IF('Island inputs'!D12&lt;=1000,Artisanal!C7,Extrusion!C7)</f>
        <v>Artisanal recycling may be considered as a technology viable for processing limited volumes and a defined set of plastic fractions. Yet, the end products cannot economically compete with those produced on the mainland at scale. Local support for uptake of recycled products is required. Additionally, sophisticated pre-treatment for removal of impurities needs to be taken into account.</v>
      </c>
      <c r="D29" s="185"/>
      <c r="E29" s="185"/>
      <c r="F29" s="185"/>
      <c r="G29" s="185"/>
      <c r="H29" s="133"/>
      <c r="I29" s="36"/>
      <c r="J29" s="6"/>
      <c r="K29" s="6"/>
      <c r="L29" s="181"/>
      <c r="M29" s="170"/>
      <c r="N29" s="130"/>
      <c r="O29" s="130"/>
      <c r="P29" s="130"/>
      <c r="Q29" s="134"/>
      <c r="R29" s="134"/>
      <c r="S29" s="134"/>
      <c r="T29" s="134"/>
      <c r="U29" s="134"/>
      <c r="V29" s="134"/>
      <c r="W29" s="134"/>
      <c r="X29" s="134"/>
      <c r="Y29" s="134"/>
      <c r="Z29" s="134"/>
    </row>
    <row r="30" spans="1:26" s="13" customFormat="1" ht="8.25" customHeight="1" x14ac:dyDescent="0.35">
      <c r="A30" s="36"/>
      <c r="B30" s="35"/>
      <c r="C30" s="76"/>
      <c r="D30" s="76"/>
      <c r="E30" s="76"/>
      <c r="F30" s="76"/>
      <c r="G30" s="76"/>
      <c r="H30" s="45"/>
      <c r="I30" s="36"/>
      <c r="J30" s="6"/>
      <c r="K30" s="6"/>
      <c r="L30" s="181"/>
      <c r="M30" s="170"/>
      <c r="N30" s="130"/>
      <c r="O30" s="130"/>
      <c r="P30" s="130"/>
      <c r="Q30" s="114"/>
      <c r="R30" s="114"/>
      <c r="S30" s="114"/>
      <c r="T30" s="114"/>
      <c r="U30" s="114"/>
      <c r="V30" s="114"/>
      <c r="W30" s="114"/>
      <c r="X30" s="114"/>
      <c r="Y30" s="114"/>
      <c r="Z30" s="114"/>
    </row>
    <row r="31" spans="1:26" s="13" customFormat="1" ht="46.5" customHeight="1" x14ac:dyDescent="0.35">
      <c r="A31" s="36"/>
      <c r="B31" s="35"/>
      <c r="C31" s="158" t="s">
        <v>94</v>
      </c>
      <c r="D31" s="185" t="str">
        <f>IF('Island inputs'!D12&lt;=1000,Artisanal!C9,Extrusion!C9)</f>
        <v>Create incentives for local uptake of recycled products from artisanal recycling processes - the main goal being to raise awareness for better plastic waste management.</v>
      </c>
      <c r="E31" s="185"/>
      <c r="F31" s="185"/>
      <c r="G31" s="185"/>
      <c r="H31" s="45"/>
      <c r="I31" s="36"/>
      <c r="J31" s="6"/>
      <c r="K31" s="6"/>
      <c r="L31" s="181"/>
      <c r="M31" s="170"/>
      <c r="N31" s="130"/>
      <c r="O31" s="130"/>
      <c r="P31" s="130"/>
      <c r="Q31" s="114"/>
      <c r="R31" s="114"/>
      <c r="S31" s="114"/>
      <c r="T31" s="114"/>
      <c r="U31" s="114"/>
      <c r="V31" s="114"/>
      <c r="W31" s="114"/>
      <c r="X31" s="114"/>
      <c r="Y31" s="114"/>
      <c r="Z31" s="114"/>
    </row>
    <row r="32" spans="1:26" s="2" customFormat="1" ht="27" customHeight="1" x14ac:dyDescent="0.35">
      <c r="A32" s="6"/>
      <c r="B32" s="29"/>
      <c r="C32" s="250" t="s">
        <v>100</v>
      </c>
      <c r="D32" s="250"/>
      <c r="E32" s="250"/>
      <c r="F32" s="250"/>
      <c r="G32" s="250"/>
      <c r="H32" s="129"/>
      <c r="I32" s="36"/>
      <c r="J32" s="6"/>
      <c r="K32" s="6"/>
      <c r="L32" s="181"/>
      <c r="M32" s="170"/>
      <c r="N32" s="130"/>
      <c r="O32" s="130"/>
      <c r="P32" s="130"/>
      <c r="Q32" s="130"/>
      <c r="R32" s="130"/>
      <c r="S32" s="130"/>
      <c r="T32" s="130"/>
      <c r="U32" s="130"/>
      <c r="V32" s="130"/>
      <c r="W32" s="130"/>
      <c r="X32" s="130"/>
      <c r="Y32" s="130"/>
      <c r="Z32" s="130"/>
    </row>
    <row r="33" spans="1:26" s="13" customFormat="1" ht="84.75" customHeight="1" x14ac:dyDescent="0.35">
      <c r="A33" s="36"/>
      <c r="B33" s="35"/>
      <c r="C33" s="185" t="str">
        <f>IF('Island inputs'!D12&lt;=1000,Ecobricks!C7,'Sintering &amp; Intrusion'!C7)</f>
        <v>The manual filling of bottles with mixed plastic waste and other materials to produce 'eco-bricks' initially diverts these streams from being dumped or littered. Yet, the functionality and the value of eco-bricks are extremely low - severely limiting its potential to contribute to better plastic waste management beyond the aspect of awareness raising.</v>
      </c>
      <c r="D33" s="185"/>
      <c r="E33" s="185"/>
      <c r="F33" s="185"/>
      <c r="G33" s="185"/>
      <c r="H33" s="45"/>
      <c r="I33" s="36"/>
      <c r="J33" s="6"/>
      <c r="K33" s="6"/>
      <c r="L33" s="181"/>
      <c r="M33" s="170"/>
      <c r="N33" s="130"/>
      <c r="O33" s="130"/>
      <c r="P33" s="130"/>
      <c r="Q33" s="114"/>
      <c r="R33" s="114"/>
      <c r="S33" s="114"/>
      <c r="T33" s="114"/>
      <c r="U33" s="114"/>
      <c r="V33" s="114"/>
      <c r="W33" s="114"/>
      <c r="X33" s="114"/>
      <c r="Y33" s="114"/>
      <c r="Z33" s="114"/>
    </row>
    <row r="34" spans="1:26" s="13" customFormat="1" ht="8.25" customHeight="1" x14ac:dyDescent="0.35">
      <c r="A34" s="36"/>
      <c r="B34" s="35"/>
      <c r="C34" s="76"/>
      <c r="D34" s="76"/>
      <c r="E34" s="76"/>
      <c r="F34" s="76"/>
      <c r="G34" s="76"/>
      <c r="H34" s="45"/>
      <c r="I34" s="36"/>
      <c r="J34" s="6"/>
      <c r="K34" s="6"/>
      <c r="L34" s="181"/>
      <c r="M34" s="170"/>
      <c r="N34" s="130"/>
      <c r="O34" s="130"/>
      <c r="P34" s="130"/>
      <c r="Q34" s="114"/>
      <c r="R34" s="114"/>
      <c r="S34" s="114"/>
      <c r="T34" s="114"/>
      <c r="U34" s="114"/>
      <c r="V34" s="114"/>
      <c r="W34" s="114"/>
      <c r="X34" s="114"/>
      <c r="Y34" s="114"/>
      <c r="Z34" s="114"/>
    </row>
    <row r="35" spans="1:26" s="13" customFormat="1" ht="49.5" customHeight="1" x14ac:dyDescent="0.35">
      <c r="A35" s="36"/>
      <c r="B35" s="35"/>
      <c r="C35" s="158" t="s">
        <v>94</v>
      </c>
      <c r="D35" s="185" t="str">
        <f>IF('Island inputs'!D12&lt;=1000,Ecobricks!C9,'Sintering &amp; Intrusion'!C9)</f>
        <v>Consider activities to motivate engaged parties to assemble ecobricks - dominantly for purposes of awareness raising and education campaigns.</v>
      </c>
      <c r="E35" s="185"/>
      <c r="F35" s="185"/>
      <c r="G35" s="185"/>
      <c r="H35" s="45"/>
      <c r="I35" s="36"/>
      <c r="J35" s="6"/>
      <c r="K35" s="6"/>
      <c r="L35" s="181"/>
      <c r="M35" s="170"/>
      <c r="N35" s="130"/>
      <c r="O35" s="130"/>
      <c r="P35" s="130"/>
      <c r="Q35" s="114"/>
      <c r="R35" s="114"/>
      <c r="S35" s="114"/>
      <c r="T35" s="114"/>
      <c r="U35" s="114"/>
      <c r="V35" s="114"/>
      <c r="W35" s="114"/>
      <c r="X35" s="114"/>
      <c r="Y35" s="114"/>
      <c r="Z35" s="114"/>
    </row>
    <row r="36" spans="1:26" s="2" customFormat="1" ht="27" customHeight="1" x14ac:dyDescent="0.35">
      <c r="A36" s="6"/>
      <c r="B36" s="29"/>
      <c r="C36" s="250" t="s">
        <v>101</v>
      </c>
      <c r="D36" s="250"/>
      <c r="E36" s="250"/>
      <c r="F36" s="250"/>
      <c r="G36" s="250"/>
      <c r="H36" s="129"/>
      <c r="I36" s="36"/>
      <c r="J36" s="6"/>
      <c r="K36" s="6"/>
      <c r="L36" s="181" t="s">
        <v>102</v>
      </c>
      <c r="M36" s="170"/>
      <c r="N36" s="130"/>
      <c r="O36" s="130"/>
      <c r="P36" s="130"/>
      <c r="Q36" s="130"/>
      <c r="R36" s="130"/>
      <c r="S36" s="130"/>
      <c r="T36" s="130"/>
      <c r="U36" s="130"/>
      <c r="V36" s="130"/>
      <c r="W36" s="130"/>
      <c r="X36" s="130"/>
      <c r="Y36" s="130"/>
      <c r="Z36" s="130"/>
    </row>
    <row r="37" spans="1:26" ht="89.25" customHeight="1" x14ac:dyDescent="0.35">
      <c r="B37" s="17"/>
      <c r="C37" s="185" t="str">
        <f>_xlfn.IFS(AND('Island inputs'!D12&gt;100,'Island inputs'!D12&lt;=1900),'Micro Pyrolysis'!C7,'Island inputs'!D12&lt;=100,L36,'Island inputs'!D12&gt;3750,'Industrial Pyrolysis'!C7,AND('Island inputs'!D12&gt;1900,'Island inputs'!D12&lt;=3750),L37)</f>
        <v>A small scale pyrolysis plants is relatively agnostic concerning the mixture of certain plastic input materials. However, other requirements on material composition are usually not met (e.g. PET is one important plastic material that is incompatible with this solution). Micro pyrolysis has yet to be proven as a viable technology for the context of a small and remote island.</v>
      </c>
      <c r="D37" s="185"/>
      <c r="E37" s="185"/>
      <c r="F37" s="185"/>
      <c r="G37" s="185"/>
      <c r="H37" s="18"/>
      <c r="I37" s="36"/>
      <c r="J37" s="6"/>
      <c r="K37" s="6"/>
      <c r="L37" s="181" t="s">
        <v>103</v>
      </c>
      <c r="M37" s="170"/>
      <c r="N37" s="130"/>
      <c r="O37" s="130"/>
      <c r="P37" s="130"/>
      <c r="Q37" s="114"/>
      <c r="R37" s="114"/>
      <c r="S37" s="114"/>
      <c r="T37" s="114"/>
    </row>
    <row r="38" spans="1:26" s="13" customFormat="1" ht="8.25" customHeight="1" x14ac:dyDescent="0.35">
      <c r="A38" s="36"/>
      <c r="B38" s="35"/>
      <c r="C38" s="76"/>
      <c r="D38" s="76"/>
      <c r="E38" s="76"/>
      <c r="F38" s="76"/>
      <c r="G38" s="76"/>
      <c r="H38" s="45"/>
      <c r="I38" s="36"/>
      <c r="J38" s="6"/>
      <c r="K38" s="6"/>
      <c r="L38" s="181"/>
      <c r="M38" s="170"/>
      <c r="N38" s="130"/>
      <c r="O38" s="130"/>
      <c r="P38" s="130"/>
      <c r="Q38" s="114"/>
      <c r="R38" s="114"/>
      <c r="S38" s="114"/>
      <c r="T38" s="114"/>
      <c r="U38" s="114"/>
      <c r="V38" s="114"/>
      <c r="W38" s="114"/>
      <c r="X38" s="114"/>
      <c r="Y38" s="114"/>
      <c r="Z38" s="114"/>
    </row>
    <row r="39" spans="1:26" s="13" customFormat="1" ht="49.5" customHeight="1" x14ac:dyDescent="0.35">
      <c r="A39" s="36"/>
      <c r="B39" s="162"/>
      <c r="C39" s="163" t="s">
        <v>94</v>
      </c>
      <c r="D39" s="248" t="str">
        <f>_xlfn.IFS(AND('Island inputs'!D12&gt;100,'Island inputs'!D12&lt;=1900),'Micro Pyrolysis'!C9,'Island inputs'!D12&lt;=100,'Micro Pyrolysis'!C9,'Island inputs'!D12&gt;3750,'Industrial Pyrolysis'!C7,AND('Island inputs'!D12&gt;1900,'Island inputs'!D12&lt;=3750),'Micro Pyrolysis'!C9)</f>
        <v>If the trial of new technology is prioritised for political reasons, a pilot installation of a small scale pyrolysis plant can be considered to understand its viability in the local context.</v>
      </c>
      <c r="E39" s="248"/>
      <c r="F39" s="248"/>
      <c r="G39" s="248"/>
      <c r="H39" s="164"/>
      <c r="I39" s="36"/>
      <c r="J39" s="6"/>
      <c r="K39" s="6"/>
      <c r="L39" s="181"/>
      <c r="M39" s="170"/>
      <c r="N39" s="130"/>
      <c r="O39" s="130"/>
      <c r="P39" s="130"/>
      <c r="Q39" s="114"/>
      <c r="R39" s="114"/>
      <c r="S39" s="114"/>
      <c r="T39" s="114"/>
      <c r="U39" s="114"/>
      <c r="V39" s="114"/>
      <c r="W39" s="114"/>
      <c r="X39" s="114"/>
      <c r="Y39" s="114"/>
      <c r="Z39" s="114"/>
    </row>
    <row r="40" spans="1:26" s="2" customFormat="1" ht="27" customHeight="1" x14ac:dyDescent="0.35">
      <c r="A40" s="6"/>
      <c r="B40" s="159"/>
      <c r="C40" s="253" t="s">
        <v>104</v>
      </c>
      <c r="D40" s="253"/>
      <c r="E40" s="253"/>
      <c r="F40" s="253"/>
      <c r="G40" s="253"/>
      <c r="H40" s="161"/>
      <c r="I40" s="36"/>
      <c r="J40" s="6"/>
      <c r="K40" s="6"/>
      <c r="L40" s="181"/>
      <c r="M40" s="170"/>
      <c r="N40" s="130"/>
      <c r="O40" s="130"/>
      <c r="P40" s="130"/>
      <c r="Q40" s="130"/>
      <c r="R40" s="130"/>
      <c r="S40" s="130"/>
      <c r="T40" s="130"/>
      <c r="U40" s="130"/>
      <c r="V40" s="130"/>
      <c r="W40" s="130"/>
      <c r="X40" s="130"/>
      <c r="Y40" s="130"/>
      <c r="Z40" s="130"/>
    </row>
    <row r="41" spans="1:26" ht="123.75" customHeight="1" x14ac:dyDescent="0.35">
      <c r="B41" s="17"/>
      <c r="C41" s="185" t="str">
        <f>_xlfn.IFS(AND('Island inputs'!D12&gt;150,'Island inputs'!D12&lt;350),'Technical Incineration'!C7,'Island inputs'!D12&gt;=350,'Controlled Incineration'!C7,'Island inputs'!D12&lt;=150,'Mobile Incineration'!C7)</f>
        <v>A small scale incineration unit with a limited technical setup is able to reach relatively high temperatures and therefore may mitigate some harm from exhaust gas emissions. Yet, without adequate treatment technology, emission standards are below an acceptable level. An ash disposal solution is an additional requirement.</v>
      </c>
      <c r="D41" s="185"/>
      <c r="E41" s="185"/>
      <c r="F41" s="185"/>
      <c r="G41" s="185"/>
      <c r="H41" s="18"/>
      <c r="I41" s="36"/>
      <c r="J41" s="6"/>
      <c r="K41" s="6"/>
      <c r="L41" s="181"/>
      <c r="M41" s="170"/>
      <c r="N41" s="130"/>
      <c r="O41" s="130"/>
      <c r="P41" s="130"/>
      <c r="Q41" s="114"/>
      <c r="R41" s="114"/>
      <c r="S41" s="114"/>
      <c r="T41" s="114"/>
    </row>
    <row r="42" spans="1:26" s="13" customFormat="1" ht="8.25" customHeight="1" x14ac:dyDescent="0.35">
      <c r="A42" s="36"/>
      <c r="B42" s="35"/>
      <c r="C42" s="76"/>
      <c r="D42" s="76"/>
      <c r="E42" s="76"/>
      <c r="F42" s="76"/>
      <c r="G42" s="76"/>
      <c r="H42" s="45"/>
      <c r="I42" s="36"/>
      <c r="J42" s="6"/>
      <c r="K42" s="6"/>
      <c r="L42" s="181"/>
      <c r="M42" s="170"/>
      <c r="N42" s="130"/>
      <c r="O42" s="130"/>
      <c r="P42" s="130"/>
      <c r="Q42" s="114"/>
      <c r="R42" s="114"/>
      <c r="S42" s="114"/>
      <c r="T42" s="114"/>
      <c r="U42" s="114"/>
      <c r="V42" s="114"/>
      <c r="W42" s="114"/>
      <c r="X42" s="114"/>
      <c r="Y42" s="114"/>
      <c r="Z42" s="114"/>
    </row>
    <row r="43" spans="1:26" s="13" customFormat="1" ht="61.5" customHeight="1" x14ac:dyDescent="0.35">
      <c r="A43" s="36"/>
      <c r="B43" s="35"/>
      <c r="C43" s="158" t="s">
        <v>94</v>
      </c>
      <c r="D43" s="185" t="str">
        <f>_xlfn.IFS(AND('Island inputs'!D11&gt;150,'Island inputs'!D11&lt;350),'Technical Incineration'!C9,'Island inputs'!D11&gt;=350,'Controlled Incineration'!C9,'Island inputs'!D11&lt;=150,'Mobile Incineration'!C9)</f>
        <v>Exact emission measurements for shortlisted machines should be run with similar plastic waste compositions - to determine if local regulatory requirements can be met. In any case, safe disposal options for the ash need to be made available.</v>
      </c>
      <c r="E43" s="185"/>
      <c r="F43" s="185"/>
      <c r="G43" s="185"/>
      <c r="H43" s="45"/>
      <c r="I43" s="36"/>
      <c r="J43" s="6"/>
      <c r="K43" s="6"/>
      <c r="L43" s="181"/>
      <c r="M43" s="170"/>
      <c r="N43" s="130"/>
      <c r="O43" s="130"/>
      <c r="P43" s="130"/>
      <c r="Q43" s="114"/>
      <c r="R43" s="114"/>
      <c r="S43" s="114"/>
      <c r="T43" s="114"/>
      <c r="U43" s="114"/>
      <c r="V43" s="114"/>
      <c r="W43" s="114"/>
      <c r="X43" s="114"/>
      <c r="Y43" s="114"/>
      <c r="Z43" s="114"/>
    </row>
    <row r="44" spans="1:26" s="2" customFormat="1" ht="27" customHeight="1" x14ac:dyDescent="0.35">
      <c r="A44" s="6"/>
      <c r="B44" s="29"/>
      <c r="C44" s="250" t="s">
        <v>105</v>
      </c>
      <c r="D44" s="250"/>
      <c r="E44" s="250"/>
      <c r="F44" s="250"/>
      <c r="G44" s="250"/>
      <c r="H44" s="129"/>
      <c r="I44" s="36"/>
      <c r="J44" s="6"/>
      <c r="K44" s="6"/>
      <c r="L44" s="6"/>
      <c r="M44" s="130"/>
      <c r="N44" s="130"/>
      <c r="O44" s="130"/>
      <c r="P44" s="130"/>
      <c r="Q44" s="130"/>
      <c r="R44" s="130"/>
      <c r="S44" s="130"/>
      <c r="T44" s="130"/>
      <c r="U44" s="130"/>
      <c r="V44" s="130"/>
      <c r="W44" s="130"/>
      <c r="X44" s="130"/>
      <c r="Y44" s="130"/>
      <c r="Z44" s="130"/>
    </row>
    <row r="45" spans="1:26" ht="106.5" customHeight="1" x14ac:dyDescent="0.35">
      <c r="B45" s="17"/>
      <c r="C45" s="185" t="str">
        <f>_xlfn.IFS('Island inputs'!D12&lt;=1000,'Controlled Landfill'!C7,'Island inputs'!D12&gt;=1000,'Sanitary Landfill'!C7)</f>
        <v>As the economic value of some plastic waste fractions is too low to justify any value extraction (recycling), a controlled landfill is the most preferred option to dispose of plastic waste fractions in an island setting given the limited scale of your island. Even though the setup is simpler than a fully functional sanitary landfill, a controlled landfill is strongly preferable against any form of waste mismanagement. It also allows for extraction of valuables if operated in combination with an adequately designed material recovery and sorting facility (MRF).</v>
      </c>
      <c r="D45" s="185"/>
      <c r="E45" s="185"/>
      <c r="F45" s="185"/>
      <c r="G45" s="185"/>
      <c r="H45" s="18"/>
      <c r="I45" s="36"/>
      <c r="J45" s="6"/>
      <c r="K45" s="6"/>
      <c r="L45" s="6"/>
      <c r="M45" s="130"/>
      <c r="N45" s="130"/>
      <c r="O45" s="130"/>
      <c r="P45" s="130"/>
      <c r="Q45" s="114"/>
      <c r="R45" s="114"/>
      <c r="S45" s="114"/>
      <c r="T45" s="114"/>
    </row>
    <row r="46" spans="1:26" s="13" customFormat="1" ht="8.25" customHeight="1" x14ac:dyDescent="0.35">
      <c r="A46" s="36"/>
      <c r="B46" s="35"/>
      <c r="C46" s="76"/>
      <c r="D46" s="76"/>
      <c r="E46" s="76"/>
      <c r="F46" s="76"/>
      <c r="G46" s="76"/>
      <c r="H46" s="45"/>
      <c r="I46" s="36"/>
      <c r="J46" s="6"/>
      <c r="K46" s="6"/>
      <c r="L46" s="6"/>
      <c r="M46" s="130"/>
      <c r="N46" s="130"/>
      <c r="O46" s="130"/>
      <c r="P46" s="130"/>
      <c r="Q46" s="114"/>
      <c r="R46" s="114"/>
      <c r="S46" s="114"/>
      <c r="T46" s="114"/>
      <c r="U46" s="114"/>
      <c r="V46" s="114"/>
      <c r="W46" s="114"/>
      <c r="X46" s="114"/>
      <c r="Y46" s="114"/>
      <c r="Z46" s="114"/>
    </row>
    <row r="47" spans="1:26" s="13" customFormat="1" ht="61.5" customHeight="1" x14ac:dyDescent="0.35">
      <c r="A47" s="36"/>
      <c r="B47" s="35"/>
      <c r="C47" s="158" t="s">
        <v>94</v>
      </c>
      <c r="D47" s="185" t="str">
        <f>_xlfn.IFS('Island inputs'!D11&lt;=1000,'Controlled Landfill'!C9,'Island inputs'!D11&gt;=1000,'Sanitary Landfill'!C9)</f>
        <v>Evaluate ability concerning space, funds, skills, etc. to set up a sanitary landfill for mixed waste including those plastic waste fractions whose economic value is too low to be fed into a recycling value chain.</v>
      </c>
      <c r="E47" s="185"/>
      <c r="F47" s="185"/>
      <c r="G47" s="185"/>
      <c r="H47" s="45"/>
      <c r="I47" s="36"/>
      <c r="J47" s="6"/>
      <c r="K47" s="6"/>
      <c r="L47" s="6"/>
      <c r="M47" s="130"/>
      <c r="N47" s="130"/>
      <c r="O47" s="130"/>
      <c r="P47" s="130"/>
      <c r="Q47" s="114"/>
      <c r="R47" s="114"/>
      <c r="S47" s="114"/>
      <c r="T47" s="114"/>
      <c r="U47" s="114"/>
      <c r="V47" s="114"/>
      <c r="W47" s="114"/>
      <c r="X47" s="114"/>
      <c r="Y47" s="114"/>
      <c r="Z47" s="114"/>
    </row>
    <row r="48" spans="1:26" ht="7" customHeight="1" x14ac:dyDescent="0.35">
      <c r="B48" s="19"/>
      <c r="C48" s="20"/>
      <c r="D48" s="20"/>
      <c r="E48" s="20"/>
      <c r="F48" s="20"/>
      <c r="G48" s="20"/>
      <c r="H48" s="21"/>
      <c r="I48" s="36"/>
      <c r="J48" s="6"/>
      <c r="K48" s="6"/>
      <c r="L48" s="6"/>
      <c r="M48" s="130"/>
      <c r="N48" s="130"/>
      <c r="O48" s="130"/>
      <c r="P48" s="130"/>
      <c r="Q48" s="114"/>
      <c r="R48" s="114"/>
      <c r="S48" s="114"/>
      <c r="T48" s="114"/>
    </row>
    <row r="49" spans="1:20" ht="7" customHeight="1" x14ac:dyDescent="0.35">
      <c r="B49" s="3"/>
      <c r="C49" s="3"/>
      <c r="D49" s="3"/>
      <c r="E49" s="3"/>
      <c r="F49" s="3"/>
      <c r="G49" s="3"/>
      <c r="H49" s="3"/>
      <c r="I49" s="36"/>
      <c r="J49" s="6"/>
      <c r="K49" s="6"/>
      <c r="L49" s="6"/>
      <c r="M49" s="130"/>
      <c r="N49" s="130"/>
      <c r="O49" s="130"/>
      <c r="P49" s="130"/>
      <c r="Q49" s="114"/>
      <c r="R49" s="114"/>
      <c r="S49" s="114"/>
      <c r="T49" s="114"/>
    </row>
    <row r="50" spans="1:20" s="54" customFormat="1" x14ac:dyDescent="0.35">
      <c r="A50" s="3"/>
      <c r="B50" s="3"/>
      <c r="C50" s="3"/>
      <c r="D50" s="3"/>
      <c r="E50" s="3"/>
      <c r="F50" s="3"/>
      <c r="G50" s="3"/>
      <c r="H50" s="3"/>
      <c r="I50" s="36"/>
      <c r="J50" s="6"/>
      <c r="K50" s="6"/>
      <c r="L50" s="6"/>
      <c r="M50" s="130"/>
      <c r="N50" s="130"/>
      <c r="O50" s="130"/>
      <c r="P50" s="130"/>
    </row>
    <row r="51" spans="1:20" s="54" customFormat="1" x14ac:dyDescent="0.35">
      <c r="A51" s="3"/>
      <c r="B51" s="3"/>
      <c r="C51" s="3"/>
      <c r="D51" s="3"/>
      <c r="E51" s="3"/>
      <c r="F51" s="3"/>
      <c r="G51" s="3"/>
      <c r="H51" s="3"/>
      <c r="I51" s="36"/>
      <c r="J51" s="6"/>
      <c r="K51" s="6"/>
      <c r="L51" s="6"/>
      <c r="M51" s="130"/>
      <c r="N51" s="130"/>
      <c r="O51" s="130"/>
      <c r="P51" s="130"/>
    </row>
    <row r="52" spans="1:20" s="54" customFormat="1" ht="9.75" customHeight="1" x14ac:dyDescent="0.35">
      <c r="A52" s="3"/>
      <c r="B52" s="3"/>
      <c r="C52" s="3"/>
      <c r="D52" s="3"/>
      <c r="E52" s="3"/>
      <c r="F52" s="3"/>
      <c r="G52" s="3"/>
      <c r="H52" s="3"/>
      <c r="I52" s="3"/>
      <c r="J52" s="6"/>
      <c r="K52" s="6"/>
      <c r="L52" s="6"/>
      <c r="M52" s="130"/>
      <c r="N52" s="130"/>
      <c r="O52" s="130"/>
      <c r="P52" s="130"/>
    </row>
    <row r="53" spans="1:20" s="54" customFormat="1" x14ac:dyDescent="0.35">
      <c r="I53" s="130"/>
    </row>
    <row r="54" spans="1:20" s="54" customFormat="1" x14ac:dyDescent="0.35">
      <c r="I54" s="130"/>
    </row>
    <row r="55" spans="1:20" s="54" customFormat="1" x14ac:dyDescent="0.35">
      <c r="I55" s="130"/>
    </row>
    <row r="56" spans="1:20" s="54" customFormat="1" x14ac:dyDescent="0.35">
      <c r="I56" s="130"/>
    </row>
    <row r="57" spans="1:20" s="54" customFormat="1" x14ac:dyDescent="0.35">
      <c r="I57" s="130"/>
    </row>
    <row r="58" spans="1:20" s="54" customFormat="1" x14ac:dyDescent="0.35">
      <c r="I58" s="130"/>
    </row>
    <row r="59" spans="1:20" s="54" customFormat="1" x14ac:dyDescent="0.35">
      <c r="I59" s="130"/>
    </row>
    <row r="60" spans="1:20" s="54" customFormat="1" x14ac:dyDescent="0.35">
      <c r="I60" s="130"/>
    </row>
    <row r="61" spans="1:20" s="54" customFormat="1" x14ac:dyDescent="0.35">
      <c r="I61" s="130"/>
    </row>
    <row r="62" spans="1:20" s="54" customFormat="1" x14ac:dyDescent="0.35">
      <c r="I62" s="130"/>
    </row>
    <row r="63" spans="1:20" s="54" customFormat="1" x14ac:dyDescent="0.35">
      <c r="I63" s="130"/>
    </row>
    <row r="64" spans="1:20" s="54" customFormat="1" x14ac:dyDescent="0.35">
      <c r="I64" s="130"/>
    </row>
    <row r="65" spans="9:9" s="54" customFormat="1" x14ac:dyDescent="0.35">
      <c r="I65" s="130"/>
    </row>
    <row r="66" spans="9:9" s="54" customFormat="1" x14ac:dyDescent="0.35">
      <c r="I66" s="130"/>
    </row>
    <row r="67" spans="9:9" s="54" customFormat="1" x14ac:dyDescent="0.35">
      <c r="I67" s="130"/>
    </row>
    <row r="68" spans="9:9" s="54" customFormat="1" x14ac:dyDescent="0.35">
      <c r="I68" s="130"/>
    </row>
    <row r="69" spans="9:9" s="54" customFormat="1" x14ac:dyDescent="0.35">
      <c r="I69" s="130"/>
    </row>
    <row r="70" spans="9:9" s="54" customFormat="1" x14ac:dyDescent="0.35">
      <c r="I70" s="130"/>
    </row>
    <row r="71" spans="9:9" s="54" customFormat="1" x14ac:dyDescent="0.35">
      <c r="I71" s="130"/>
    </row>
    <row r="72" spans="9:9" s="54" customFormat="1" x14ac:dyDescent="0.35">
      <c r="I72" s="130"/>
    </row>
    <row r="73" spans="9:9" s="54" customFormat="1" x14ac:dyDescent="0.35">
      <c r="I73" s="130"/>
    </row>
    <row r="74" spans="9:9" s="54" customFormat="1" x14ac:dyDescent="0.35">
      <c r="I74" s="130"/>
    </row>
    <row r="75" spans="9:9" s="54" customFormat="1" x14ac:dyDescent="0.35">
      <c r="I75" s="130"/>
    </row>
    <row r="76" spans="9:9" s="54" customFormat="1" x14ac:dyDescent="0.35">
      <c r="I76" s="130"/>
    </row>
    <row r="77" spans="9:9" s="54" customFormat="1" x14ac:dyDescent="0.35">
      <c r="I77" s="130"/>
    </row>
    <row r="78" spans="9:9" s="54" customFormat="1" x14ac:dyDescent="0.35">
      <c r="I78" s="130"/>
    </row>
    <row r="79" spans="9:9" s="54" customFormat="1" x14ac:dyDescent="0.35">
      <c r="I79" s="130"/>
    </row>
    <row r="80" spans="9:9" s="54" customFormat="1" x14ac:dyDescent="0.35">
      <c r="I80" s="130"/>
    </row>
    <row r="81" spans="9:9" s="54" customFormat="1" x14ac:dyDescent="0.35">
      <c r="I81" s="130"/>
    </row>
    <row r="82" spans="9:9" s="54" customFormat="1" x14ac:dyDescent="0.35">
      <c r="I82" s="130"/>
    </row>
    <row r="83" spans="9:9" s="54" customFormat="1" x14ac:dyDescent="0.35">
      <c r="I83" s="130"/>
    </row>
    <row r="84" spans="9:9" s="54" customFormat="1" x14ac:dyDescent="0.35">
      <c r="I84" s="130"/>
    </row>
    <row r="85" spans="9:9" s="54" customFormat="1" x14ac:dyDescent="0.35">
      <c r="I85" s="130"/>
    </row>
    <row r="86" spans="9:9" s="54" customFormat="1" x14ac:dyDescent="0.35">
      <c r="I86" s="130"/>
    </row>
  </sheetData>
  <sheetProtection algorithmName="SHA-512" hashValue="5wq6YDlC7QCHuy+gVSpK1BchejYVWSC3tnvjgXI6JAlbhwcRNeTsx/FhLy1SGuyuw0vzzU2C4imGex36bO/jMw==" saltValue="xrbJulLxiUk7HydBXEJ8eg==" spinCount="100000" sheet="1" objects="1" scenarios="1"/>
  <mergeCells count="31">
    <mergeCell ref="C19:G19"/>
    <mergeCell ref="C23:G23"/>
    <mergeCell ref="C3:G3"/>
    <mergeCell ref="C14:G14"/>
    <mergeCell ref="C15:G15"/>
    <mergeCell ref="C17:G17"/>
    <mergeCell ref="C4:G9"/>
    <mergeCell ref="C13:G13"/>
    <mergeCell ref="C12:G12"/>
    <mergeCell ref="C16:G16"/>
    <mergeCell ref="C29:G29"/>
    <mergeCell ref="C28:G28"/>
    <mergeCell ref="C32:G32"/>
    <mergeCell ref="C36:G36"/>
    <mergeCell ref="C40:G40"/>
    <mergeCell ref="D47:G47"/>
    <mergeCell ref="D43:G43"/>
    <mergeCell ref="K7:K8"/>
    <mergeCell ref="C45:G45"/>
    <mergeCell ref="C41:G41"/>
    <mergeCell ref="D21:G21"/>
    <mergeCell ref="D27:G27"/>
    <mergeCell ref="C26:C27"/>
    <mergeCell ref="D26:G26"/>
    <mergeCell ref="D35:G35"/>
    <mergeCell ref="D39:G39"/>
    <mergeCell ref="D31:G31"/>
    <mergeCell ref="C44:G44"/>
    <mergeCell ref="C37:G37"/>
    <mergeCell ref="C33:G33"/>
    <mergeCell ref="C24:G24"/>
  </mergeCells>
  <hyperlinks>
    <hyperlink ref="K3" location="'Island inputs'!A1" display="Back to Input Calculation" xr:uid="{2CD1E4B6-DAC7-4D61-AF77-590681831519}"/>
    <hyperlink ref="K5" location="Matrix!A1" display="Overview treatment technologies &amp; solutions" xr:uid="{5ABE58BC-5995-4773-ABAD-9C34EE882D41}"/>
    <hyperlink ref="K7" location="'Market Access'!A1" display="Market access analysis" xr:uid="{E4120AF6-FBEC-47A8-912E-E8C313A94CAB}"/>
    <hyperlink ref="K7:K8" location="Synthesis!A1" display="Synthesis on Plastic Treatment Solutions and Technologies" xr:uid="{585595AB-3D90-44BC-B710-9B1598F1237D}"/>
    <hyperlink ref="K16" location="'Market Access'!A1" display="Market Access Calculation" xr:uid="{F4E492E8-7EA5-46DF-976E-C9C9493E21C5}"/>
  </hyperlinks>
  <pageMargins left="0.25" right="0.25" top="0.75" bottom="0.75" header="0.3" footer="0.3"/>
  <pageSetup paperSize="9" orientation="portrait" verticalDpi="0" r:id="rId1"/>
  <headerFooter>
    <oddHeader>&amp;Lcyclos GmbH, Osnabrück, Germany
Lasaju Sdn Bhd, Kuala Lumpur, Malaysia&amp;RWorld Bank Solicitation No. 127096</oddHeader>
    <oddFooter>&amp;Ccreated May 2021</oddFooter>
  </headerFooter>
  <rowBreaks count="1" manualBreakCount="1">
    <brk id="21"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39FE7-2472-4006-B44F-490523B80900}">
  <sheetPr codeName="Tabelle6">
    <tabColor theme="4" tint="-0.249977111117893"/>
    <pageSetUpPr autoPageBreaks="0"/>
  </sheetPr>
  <dimension ref="A1:CP380"/>
  <sheetViews>
    <sheetView showGridLines="0" showRowColHeaders="0" zoomScale="85" zoomScaleNormal="85" workbookViewId="0">
      <pane xSplit="2" ySplit="5" topLeftCell="C6" activePane="bottomRight" state="frozen"/>
      <selection pane="topRight" activeCell="C1" sqref="C1"/>
      <selection pane="bottomLeft" activeCell="A5" sqref="A5"/>
      <selection pane="bottomRight" activeCell="BB14" sqref="BB14"/>
    </sheetView>
  </sheetViews>
  <sheetFormatPr defaultColWidth="11.453125" defaultRowHeight="14.5" x14ac:dyDescent="0.35"/>
  <cols>
    <col min="1" max="1" width="2.81640625" style="62" customWidth="1"/>
    <col min="2" max="2" width="55.453125" style="63" customWidth="1"/>
    <col min="3" max="4" width="1.1796875" style="63" customWidth="1"/>
    <col min="5" max="5" width="3" style="63" customWidth="1"/>
    <col min="6" max="6" width="35.453125" style="63" customWidth="1"/>
    <col min="7" max="8" width="1.1796875" style="63" customWidth="1"/>
    <col min="9" max="9" width="3" style="63" customWidth="1"/>
    <col min="10" max="10" width="37.26953125" style="63" customWidth="1"/>
    <col min="11" max="12" width="1.1796875" style="63" customWidth="1"/>
    <col min="13" max="13" width="3" style="63" customWidth="1"/>
    <col min="14" max="14" width="37.26953125" style="63" customWidth="1"/>
    <col min="15" max="16" width="1.1796875" style="63" customWidth="1"/>
    <col min="17" max="17" width="3" style="63" customWidth="1"/>
    <col min="18" max="18" width="39" style="63" customWidth="1"/>
    <col min="19" max="20" width="1.453125" style="63" customWidth="1"/>
    <col min="21" max="21" width="3" style="63" customWidth="1"/>
    <col min="22" max="22" width="37.1796875" style="63" customWidth="1"/>
    <col min="23" max="23" width="1.453125" style="63" customWidth="1"/>
    <col min="24" max="24" width="1.1796875" style="63" customWidth="1"/>
    <col min="25" max="25" width="3" style="63" customWidth="1"/>
    <col min="26" max="26" width="39.26953125" style="63" customWidth="1"/>
    <col min="27" max="28" width="1.453125" style="63" customWidth="1"/>
    <col min="29" max="29" width="3" style="63" customWidth="1"/>
    <col min="30" max="30" width="37.26953125" style="63" customWidth="1"/>
    <col min="31" max="32" width="1.453125" style="63" customWidth="1"/>
    <col min="33" max="33" width="3" style="63" customWidth="1"/>
    <col min="34" max="34" width="34.453125" style="63" customWidth="1"/>
    <col min="35" max="36" width="1.453125" style="63" customWidth="1"/>
    <col min="37" max="37" width="3" style="63" customWidth="1"/>
    <col min="38" max="38" width="32" style="63" customWidth="1"/>
    <col min="39" max="40" width="1.453125" style="63" customWidth="1"/>
    <col min="41" max="41" width="3" style="63" customWidth="1"/>
    <col min="42" max="42" width="33" style="63" customWidth="1"/>
    <col min="43" max="44" width="1.453125" style="63" customWidth="1"/>
    <col min="45" max="45" width="3" style="63" customWidth="1"/>
    <col min="46" max="46" width="35" style="63" customWidth="1"/>
    <col min="47" max="48" width="1.453125" style="63" customWidth="1"/>
    <col min="49" max="49" width="3" style="63" customWidth="1"/>
    <col min="50" max="50" width="36.54296875" style="63" customWidth="1"/>
    <col min="51" max="52" width="1.453125" style="63" customWidth="1"/>
    <col min="53" max="53" width="3" style="63" customWidth="1"/>
    <col min="54" max="54" width="36.81640625" style="63" customWidth="1"/>
    <col min="55" max="56" width="1.453125" style="63" customWidth="1"/>
    <col min="57" max="57" width="3" style="63" customWidth="1"/>
    <col min="58" max="58" width="41.453125" style="63" customWidth="1"/>
    <col min="59" max="59" width="1.453125" style="63" customWidth="1"/>
    <col min="60" max="60" width="3.453125" style="62" customWidth="1"/>
    <col min="61" max="93" width="11.453125" style="120"/>
    <col min="94" max="16384" width="11.453125" style="62"/>
  </cols>
  <sheetData>
    <row r="1" spans="1:94" s="1" customFormat="1" ht="30.75" customHeight="1" thickBot="1" x14ac:dyDescent="0.4">
      <c r="A1" s="3"/>
      <c r="B1" s="175" t="s">
        <v>106</v>
      </c>
      <c r="C1" s="69"/>
      <c r="D1" s="69"/>
      <c r="E1" s="69"/>
      <c r="F1" s="69"/>
      <c r="G1" s="69"/>
      <c r="H1" s="69"/>
      <c r="I1" s="69"/>
      <c r="J1" s="69"/>
      <c r="K1" s="69"/>
      <c r="L1" s="69"/>
      <c r="M1" s="69"/>
      <c r="N1" s="69"/>
      <c r="O1" s="69"/>
      <c r="P1" s="69"/>
      <c r="Q1" s="69"/>
      <c r="R1" s="69"/>
      <c r="U1" s="69"/>
      <c r="BI1" s="54"/>
      <c r="BJ1" s="54"/>
      <c r="BK1" s="54"/>
      <c r="BL1" s="54"/>
      <c r="BM1" s="54"/>
      <c r="BN1" s="54"/>
      <c r="BO1" s="54"/>
      <c r="BP1" s="54"/>
      <c r="BQ1" s="54"/>
      <c r="BR1" s="54"/>
      <c r="BS1" s="54"/>
      <c r="BT1" s="54"/>
      <c r="BU1" s="54"/>
      <c r="BV1" s="54"/>
      <c r="BW1" s="54"/>
      <c r="BX1" s="54"/>
      <c r="BY1" s="54"/>
      <c r="BZ1" s="54"/>
      <c r="CA1" s="54"/>
      <c r="CB1" s="54"/>
      <c r="CC1" s="54"/>
      <c r="CD1" s="54"/>
      <c r="CE1" s="54"/>
      <c r="CF1" s="54"/>
      <c r="CG1" s="54"/>
      <c r="CH1" s="54"/>
      <c r="CI1" s="54"/>
      <c r="CJ1" s="54"/>
      <c r="CK1" s="54"/>
      <c r="CL1" s="54"/>
      <c r="CM1" s="54"/>
      <c r="CN1" s="54"/>
      <c r="CO1" s="54"/>
    </row>
    <row r="2" spans="1:94" s="3" customFormat="1" ht="48" customHeight="1" thickBot="1" x14ac:dyDescent="0.4">
      <c r="B2" s="176" t="s">
        <v>107</v>
      </c>
      <c r="C2" s="61"/>
      <c r="D2" s="61"/>
      <c r="F2" s="61"/>
      <c r="G2" s="61"/>
      <c r="H2" s="61"/>
      <c r="J2" s="61"/>
      <c r="K2" s="61"/>
      <c r="L2" s="61"/>
      <c r="N2" s="61"/>
      <c r="O2" s="61"/>
      <c r="BI2" s="54"/>
      <c r="BJ2" s="54"/>
      <c r="BK2" s="54"/>
      <c r="BL2" s="54"/>
      <c r="BM2" s="54"/>
      <c r="BN2" s="54"/>
      <c r="BO2" s="54"/>
      <c r="BP2" s="54"/>
      <c r="BQ2" s="54"/>
      <c r="BR2" s="54"/>
      <c r="BS2" s="54"/>
      <c r="BT2" s="54"/>
      <c r="BU2" s="54"/>
      <c r="BV2" s="54"/>
      <c r="BW2" s="54"/>
      <c r="BX2" s="54"/>
      <c r="BY2" s="54"/>
      <c r="BZ2" s="54"/>
      <c r="CA2" s="54"/>
      <c r="CB2" s="54"/>
      <c r="CC2" s="54"/>
      <c r="CD2" s="54"/>
      <c r="CE2" s="54"/>
      <c r="CF2" s="54"/>
      <c r="CG2" s="54"/>
      <c r="CH2" s="54"/>
      <c r="CI2" s="54"/>
      <c r="CJ2" s="54"/>
      <c r="CK2" s="54"/>
      <c r="CL2" s="54"/>
      <c r="CM2" s="54"/>
      <c r="CN2" s="54"/>
      <c r="CO2" s="54"/>
    </row>
    <row r="3" spans="1:94" customFormat="1" ht="33.75" customHeight="1" x14ac:dyDescent="0.35">
      <c r="A3" s="3"/>
      <c r="B3" s="63"/>
      <c r="C3" s="63"/>
      <c r="D3" s="63"/>
      <c r="E3" s="61"/>
      <c r="F3" s="63"/>
      <c r="G3" s="63"/>
      <c r="H3" s="63"/>
      <c r="I3" s="61"/>
      <c r="J3" s="63"/>
      <c r="K3" s="63"/>
      <c r="L3" s="63"/>
      <c r="M3" s="61"/>
      <c r="N3" s="63"/>
      <c r="O3" s="63"/>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3"/>
      <c r="AU3" s="3"/>
      <c r="AV3" s="3"/>
      <c r="AW3" s="3"/>
      <c r="AX3" s="3"/>
      <c r="AY3" s="3"/>
      <c r="AZ3" s="3"/>
      <c r="BA3" s="3"/>
      <c r="BB3" s="3"/>
      <c r="BC3" s="3"/>
      <c r="BD3" s="3"/>
      <c r="BE3" s="3"/>
      <c r="BF3" s="3"/>
      <c r="BG3" s="3"/>
      <c r="BH3" s="3"/>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3"/>
    </row>
    <row r="4" spans="1:94" customFormat="1" ht="8.25" customHeight="1" thickBot="1" x14ac:dyDescent="0.4">
      <c r="A4" s="3"/>
      <c r="B4" s="61"/>
      <c r="C4" s="61"/>
      <c r="D4" s="297"/>
      <c r="E4" s="298"/>
      <c r="F4" s="298"/>
      <c r="G4" s="299"/>
      <c r="H4" s="258">
        <f>'Island inputs'!$D$12</f>
        <v>313.20012000000003</v>
      </c>
      <c r="I4" s="259"/>
      <c r="J4" s="259"/>
      <c r="K4" s="260"/>
      <c r="L4" s="258">
        <f>'Island inputs'!$D$12</f>
        <v>313.20012000000003</v>
      </c>
      <c r="M4" s="259"/>
      <c r="N4" s="259"/>
      <c r="O4" s="260"/>
      <c r="P4" s="258">
        <f>'Island inputs'!$D$12</f>
        <v>313.20012000000003</v>
      </c>
      <c r="Q4" s="259"/>
      <c r="R4" s="259"/>
      <c r="S4" s="260"/>
      <c r="T4" s="258">
        <f>'Island inputs'!$D$12</f>
        <v>313.20012000000003</v>
      </c>
      <c r="U4" s="259"/>
      <c r="V4" s="259"/>
      <c r="W4" s="260"/>
      <c r="X4" s="258">
        <f>'Island inputs'!$D$12</f>
        <v>313.20012000000003</v>
      </c>
      <c r="Y4" s="259"/>
      <c r="Z4" s="259"/>
      <c r="AA4" s="260"/>
      <c r="AB4" s="258">
        <f>'Island inputs'!$D$12</f>
        <v>313.20012000000003</v>
      </c>
      <c r="AC4" s="259"/>
      <c r="AD4" s="259"/>
      <c r="AE4" s="260"/>
      <c r="AF4" s="258">
        <f>'Island inputs'!$D$12</f>
        <v>313.20012000000003</v>
      </c>
      <c r="AG4" s="259"/>
      <c r="AH4" s="259"/>
      <c r="AI4" s="260"/>
      <c r="AJ4" s="258">
        <f>'Island inputs'!$D$12</f>
        <v>313.20012000000003</v>
      </c>
      <c r="AK4" s="259"/>
      <c r="AL4" s="259"/>
      <c r="AM4" s="260"/>
      <c r="AN4" s="258">
        <f>'Island inputs'!$D$12</f>
        <v>313.20012000000003</v>
      </c>
      <c r="AO4" s="259"/>
      <c r="AP4" s="259"/>
      <c r="AQ4" s="260"/>
      <c r="AR4" s="258">
        <f>'Island inputs'!$D$12</f>
        <v>313.20012000000003</v>
      </c>
      <c r="AS4" s="259"/>
      <c r="AT4" s="259"/>
      <c r="AU4" s="260"/>
      <c r="AV4" s="258">
        <f>'Island inputs'!$D$12</f>
        <v>313.20012000000003</v>
      </c>
      <c r="AW4" s="259"/>
      <c r="AX4" s="259"/>
      <c r="AY4" s="260"/>
      <c r="AZ4" s="258">
        <f>'Island inputs'!$D$11</f>
        <v>2610.0010000000002</v>
      </c>
      <c r="BA4" s="259"/>
      <c r="BB4" s="259"/>
      <c r="BC4" s="260"/>
      <c r="BD4" s="258">
        <f>'Island inputs'!$D$11</f>
        <v>2610.0010000000002</v>
      </c>
      <c r="BE4" s="259"/>
      <c r="BF4" s="259"/>
      <c r="BG4" s="260"/>
      <c r="BH4" s="70"/>
      <c r="BI4" s="54"/>
      <c r="BJ4" s="54"/>
      <c r="BK4" s="54"/>
      <c r="BL4" s="54"/>
      <c r="BM4" s="54"/>
      <c r="BN4" s="54"/>
      <c r="BO4" s="54"/>
      <c r="BP4" s="54"/>
      <c r="BQ4" s="54"/>
      <c r="BR4" s="54"/>
      <c r="BS4" s="54"/>
      <c r="BT4" s="54"/>
      <c r="BU4" s="54"/>
      <c r="BV4" s="54"/>
      <c r="BW4" s="54"/>
      <c r="BX4" s="54"/>
      <c r="BY4" s="54"/>
      <c r="BZ4" s="54"/>
      <c r="CA4" s="54"/>
      <c r="CB4" s="54"/>
      <c r="CC4" s="54"/>
      <c r="CD4" s="54"/>
      <c r="CE4" s="54"/>
      <c r="CF4" s="54"/>
      <c r="CG4" s="54"/>
      <c r="CH4" s="54"/>
      <c r="CI4" s="54"/>
      <c r="CJ4" s="54"/>
      <c r="CK4" s="54"/>
      <c r="CL4" s="54"/>
      <c r="CM4" s="54"/>
      <c r="CN4" s="54"/>
      <c r="CO4" s="54"/>
      <c r="CP4" s="3"/>
    </row>
    <row r="5" spans="1:94" s="65" customFormat="1" ht="45.75" customHeight="1" thickBot="1" x14ac:dyDescent="0.4">
      <c r="B5" s="75" t="s">
        <v>108</v>
      </c>
      <c r="C5" s="286" t="s">
        <v>109</v>
      </c>
      <c r="D5" s="306"/>
      <c r="E5" s="288" t="s">
        <v>110</v>
      </c>
      <c r="F5" s="265"/>
      <c r="G5" s="287"/>
      <c r="H5" s="294">
        <f>'Island inputs'!$D$12</f>
        <v>313.20012000000003</v>
      </c>
      <c r="I5" s="289" t="s">
        <v>111</v>
      </c>
      <c r="J5" s="290"/>
      <c r="K5" s="256">
        <f>'Island inputs'!$D$12</f>
        <v>313.20012000000003</v>
      </c>
      <c r="L5" s="294">
        <f>'Island inputs'!$D$12</f>
        <v>313.20012000000003</v>
      </c>
      <c r="M5" s="288" t="s">
        <v>112</v>
      </c>
      <c r="N5" s="265"/>
      <c r="O5" s="256">
        <f>'Island inputs'!$D$12</f>
        <v>313.20012000000003</v>
      </c>
      <c r="P5" s="294">
        <f>'Island inputs'!$D$12</f>
        <v>313.20012000000003</v>
      </c>
      <c r="Q5" s="288" t="s">
        <v>113</v>
      </c>
      <c r="R5" s="265"/>
      <c r="S5" s="256">
        <f>'Island inputs'!$D$12</f>
        <v>313.20012000000003</v>
      </c>
      <c r="T5" s="256">
        <f>'Island inputs'!$D$12</f>
        <v>313.20012000000003</v>
      </c>
      <c r="U5" s="264" t="s">
        <v>114</v>
      </c>
      <c r="V5" s="265"/>
      <c r="W5" s="256">
        <f>'Island inputs'!$D$12</f>
        <v>313.20012000000003</v>
      </c>
      <c r="X5" s="294">
        <f>'Island inputs'!$D$12</f>
        <v>313.20012000000003</v>
      </c>
      <c r="Y5" s="289" t="s">
        <v>115</v>
      </c>
      <c r="Z5" s="290"/>
      <c r="AA5" s="256">
        <f>'Island inputs'!$D$12</f>
        <v>313.20012000000003</v>
      </c>
      <c r="AB5" s="294">
        <f>'Island inputs'!$D$12</f>
        <v>313.20012000000003</v>
      </c>
      <c r="AC5" s="289" t="s">
        <v>116</v>
      </c>
      <c r="AD5" s="290"/>
      <c r="AE5" s="256">
        <f>'Island inputs'!$D$12</f>
        <v>313.20012000000003</v>
      </c>
      <c r="AF5" s="294">
        <f>'Island inputs'!$D$12</f>
        <v>313.20012000000003</v>
      </c>
      <c r="AG5" s="292" t="s">
        <v>117</v>
      </c>
      <c r="AH5" s="293"/>
      <c r="AI5" s="256">
        <f>'Island inputs'!$D$12</f>
        <v>313.20012000000003</v>
      </c>
      <c r="AJ5" s="294">
        <f>'Island inputs'!$D$12</f>
        <v>313.20012000000003</v>
      </c>
      <c r="AK5" s="292" t="s">
        <v>118</v>
      </c>
      <c r="AL5" s="293"/>
      <c r="AM5" s="256">
        <f>'Island inputs'!$D$12</f>
        <v>313.20012000000003</v>
      </c>
      <c r="AN5" s="294">
        <f>'Island inputs'!$D$12</f>
        <v>313.20012000000003</v>
      </c>
      <c r="AO5" s="288" t="s">
        <v>119</v>
      </c>
      <c r="AP5" s="265"/>
      <c r="AQ5" s="256">
        <f>'Island inputs'!$D$12</f>
        <v>313.20012000000003</v>
      </c>
      <c r="AR5" s="294">
        <f>'Island inputs'!$D$12</f>
        <v>313.20012000000003</v>
      </c>
      <c r="AS5" s="288" t="s">
        <v>120</v>
      </c>
      <c r="AT5" s="265"/>
      <c r="AU5" s="256">
        <f>'Island inputs'!$D$12</f>
        <v>313.20012000000003</v>
      </c>
      <c r="AV5" s="294">
        <f>'Island inputs'!$D$12</f>
        <v>313.20012000000003</v>
      </c>
      <c r="AW5" s="288" t="s">
        <v>121</v>
      </c>
      <c r="AX5" s="265"/>
      <c r="AY5" s="256">
        <f>'Island inputs'!$D$12</f>
        <v>313.20012000000003</v>
      </c>
      <c r="AZ5" s="294">
        <f>'Island inputs'!$D$11</f>
        <v>2610.0010000000002</v>
      </c>
      <c r="BA5" s="288" t="s">
        <v>122</v>
      </c>
      <c r="BB5" s="265"/>
      <c r="BC5" s="256">
        <f>'Island inputs'!$D$11</f>
        <v>2610.0010000000002</v>
      </c>
      <c r="BD5" s="294">
        <f>'Island inputs'!$D$11</f>
        <v>2610.0010000000002</v>
      </c>
      <c r="BE5" s="288" t="s">
        <v>123</v>
      </c>
      <c r="BF5" s="265"/>
      <c r="BG5" s="256">
        <f>'Island inputs'!$D$11</f>
        <v>2610.0010000000002</v>
      </c>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c r="CG5" s="117"/>
      <c r="CH5" s="117"/>
      <c r="CI5" s="117"/>
      <c r="CJ5" s="117"/>
      <c r="CK5" s="117"/>
      <c r="CL5" s="117"/>
      <c r="CM5" s="117"/>
      <c r="CN5" s="117"/>
      <c r="CO5" s="117"/>
    </row>
    <row r="6" spans="1:94" s="63" customFormat="1" ht="25.5" customHeight="1" x14ac:dyDescent="0.35">
      <c r="B6" s="64" t="s">
        <v>124</v>
      </c>
      <c r="C6" s="286"/>
      <c r="D6" s="306"/>
      <c r="E6" s="266" t="s">
        <v>125</v>
      </c>
      <c r="F6" s="267"/>
      <c r="G6" s="287"/>
      <c r="H6" s="294"/>
      <c r="I6" s="266" t="s">
        <v>126</v>
      </c>
      <c r="J6" s="267"/>
      <c r="K6" s="256"/>
      <c r="L6" s="294"/>
      <c r="M6" s="266" t="s">
        <v>127</v>
      </c>
      <c r="N6" s="267"/>
      <c r="O6" s="256"/>
      <c r="P6" s="294"/>
      <c r="Q6" s="266" t="s">
        <v>128</v>
      </c>
      <c r="R6" s="267"/>
      <c r="S6" s="256"/>
      <c r="T6" s="256"/>
      <c r="U6" s="266" t="s">
        <v>128</v>
      </c>
      <c r="V6" s="267"/>
      <c r="W6" s="256"/>
      <c r="X6" s="294"/>
      <c r="Y6" s="266" t="s">
        <v>128</v>
      </c>
      <c r="Z6" s="267"/>
      <c r="AA6" s="256"/>
      <c r="AB6" s="294"/>
      <c r="AC6" s="266" t="s">
        <v>128</v>
      </c>
      <c r="AD6" s="267"/>
      <c r="AE6" s="256"/>
      <c r="AF6" s="294"/>
      <c r="AG6" s="282" t="s">
        <v>129</v>
      </c>
      <c r="AH6" s="283"/>
      <c r="AI6" s="256"/>
      <c r="AJ6" s="294"/>
      <c r="AK6" s="266" t="s">
        <v>129</v>
      </c>
      <c r="AL6" s="267"/>
      <c r="AM6" s="256"/>
      <c r="AN6" s="294"/>
      <c r="AO6" s="266" t="s">
        <v>130</v>
      </c>
      <c r="AP6" s="267"/>
      <c r="AQ6" s="256"/>
      <c r="AR6" s="294"/>
      <c r="AS6" s="278" t="s">
        <v>130</v>
      </c>
      <c r="AT6" s="279"/>
      <c r="AU6" s="256"/>
      <c r="AV6" s="294"/>
      <c r="AW6" s="278" t="s">
        <v>130</v>
      </c>
      <c r="AX6" s="279"/>
      <c r="AY6" s="256"/>
      <c r="AZ6" s="294"/>
      <c r="BA6" s="278" t="s">
        <v>130</v>
      </c>
      <c r="BB6" s="279"/>
      <c r="BC6" s="256"/>
      <c r="BD6" s="294"/>
      <c r="BE6" s="278" t="s">
        <v>130</v>
      </c>
      <c r="BF6" s="279"/>
      <c r="BG6" s="256"/>
      <c r="BI6" s="118"/>
      <c r="BJ6" s="118"/>
      <c r="BK6" s="118"/>
      <c r="BL6" s="118"/>
      <c r="BM6" s="118"/>
      <c r="BN6" s="118"/>
      <c r="BO6" s="118"/>
      <c r="BP6" s="118"/>
      <c r="BQ6" s="118"/>
      <c r="BR6" s="118"/>
      <c r="BS6" s="118"/>
      <c r="BT6" s="118"/>
      <c r="BU6" s="118"/>
      <c r="BV6" s="118"/>
      <c r="BW6" s="118"/>
      <c r="BX6" s="118"/>
      <c r="BY6" s="118"/>
      <c r="BZ6" s="118"/>
      <c r="CA6" s="118"/>
      <c r="CB6" s="118"/>
      <c r="CC6" s="118"/>
      <c r="CD6" s="118"/>
      <c r="CE6" s="118"/>
      <c r="CF6" s="118"/>
      <c r="CG6" s="118"/>
      <c r="CH6" s="118"/>
      <c r="CI6" s="118"/>
      <c r="CJ6" s="118"/>
      <c r="CK6" s="118"/>
      <c r="CL6" s="118"/>
      <c r="CM6" s="118"/>
      <c r="CN6" s="118"/>
      <c r="CO6" s="118"/>
    </row>
    <row r="7" spans="1:94" s="68" customFormat="1" ht="66" customHeight="1" x14ac:dyDescent="0.35">
      <c r="B7" s="64" t="s">
        <v>131</v>
      </c>
      <c r="C7" s="286"/>
      <c r="D7" s="306"/>
      <c r="E7" s="268" t="s">
        <v>132</v>
      </c>
      <c r="F7" s="269"/>
      <c r="G7" s="287"/>
      <c r="H7" s="294"/>
      <c r="I7" s="268" t="s">
        <v>133</v>
      </c>
      <c r="J7" s="269"/>
      <c r="K7" s="256"/>
      <c r="L7" s="294"/>
      <c r="M7" s="268" t="s">
        <v>134</v>
      </c>
      <c r="N7" s="269"/>
      <c r="O7" s="256"/>
      <c r="P7" s="294"/>
      <c r="Q7" s="268" t="s">
        <v>135</v>
      </c>
      <c r="R7" s="269"/>
      <c r="S7" s="256"/>
      <c r="T7" s="256"/>
      <c r="U7" s="268" t="s">
        <v>136</v>
      </c>
      <c r="V7" s="269"/>
      <c r="W7" s="256"/>
      <c r="X7" s="294"/>
      <c r="Y7" s="268" t="s">
        <v>137</v>
      </c>
      <c r="Z7" s="269"/>
      <c r="AA7" s="256"/>
      <c r="AB7" s="294"/>
      <c r="AC7" s="268" t="s">
        <v>138</v>
      </c>
      <c r="AD7" s="269"/>
      <c r="AE7" s="256"/>
      <c r="AF7" s="294"/>
      <c r="AG7" s="284" t="s">
        <v>139</v>
      </c>
      <c r="AH7" s="285"/>
      <c r="AI7" s="256"/>
      <c r="AJ7" s="294"/>
      <c r="AK7" s="268" t="s">
        <v>140</v>
      </c>
      <c r="AL7" s="269"/>
      <c r="AM7" s="256"/>
      <c r="AN7" s="294"/>
      <c r="AO7" s="268" t="s">
        <v>141</v>
      </c>
      <c r="AP7" s="269"/>
      <c r="AQ7" s="256"/>
      <c r="AR7" s="294"/>
      <c r="AS7" s="268" t="s">
        <v>142</v>
      </c>
      <c r="AT7" s="269"/>
      <c r="AU7" s="256"/>
      <c r="AV7" s="294"/>
      <c r="AW7" s="268" t="s">
        <v>143</v>
      </c>
      <c r="AX7" s="269"/>
      <c r="AY7" s="256"/>
      <c r="AZ7" s="294"/>
      <c r="BA7" s="268" t="s">
        <v>144</v>
      </c>
      <c r="BB7" s="269"/>
      <c r="BC7" s="256"/>
      <c r="BD7" s="294"/>
      <c r="BE7" s="268" t="s">
        <v>144</v>
      </c>
      <c r="BF7" s="269"/>
      <c r="BG7" s="256"/>
      <c r="BI7" s="119"/>
      <c r="BJ7" s="119"/>
      <c r="BK7" s="119"/>
      <c r="BL7" s="119"/>
      <c r="BM7" s="119"/>
      <c r="BN7" s="119"/>
      <c r="BO7" s="119"/>
      <c r="BP7" s="119"/>
      <c r="BQ7" s="119"/>
      <c r="BR7" s="119"/>
      <c r="BS7" s="119"/>
      <c r="BT7" s="119"/>
      <c r="BU7" s="119"/>
      <c r="BV7" s="119"/>
      <c r="BW7" s="119"/>
      <c r="BX7" s="119"/>
      <c r="BY7" s="119"/>
      <c r="BZ7" s="119"/>
      <c r="CA7" s="119"/>
      <c r="CB7" s="119"/>
      <c r="CC7" s="119"/>
      <c r="CD7" s="119"/>
      <c r="CE7" s="119"/>
      <c r="CF7" s="119"/>
      <c r="CG7" s="119"/>
      <c r="CH7" s="119"/>
      <c r="CI7" s="119"/>
      <c r="CJ7" s="119"/>
      <c r="CK7" s="119"/>
      <c r="CL7" s="119"/>
      <c r="CM7" s="119"/>
      <c r="CN7" s="119"/>
      <c r="CO7" s="119"/>
    </row>
    <row r="8" spans="1:94" s="68" customFormat="1" ht="77.5" customHeight="1" x14ac:dyDescent="0.35">
      <c r="B8" s="64" t="s">
        <v>145</v>
      </c>
      <c r="C8" s="286"/>
      <c r="D8" s="306"/>
      <c r="E8" s="268" t="s">
        <v>146</v>
      </c>
      <c r="F8" s="269"/>
      <c r="G8" s="287"/>
      <c r="H8" s="294"/>
      <c r="I8" s="268" t="s">
        <v>147</v>
      </c>
      <c r="J8" s="269"/>
      <c r="K8" s="256"/>
      <c r="L8" s="294"/>
      <c r="M8" s="268" t="s">
        <v>148</v>
      </c>
      <c r="N8" s="269"/>
      <c r="O8" s="256"/>
      <c r="P8" s="294"/>
      <c r="Q8" s="268" t="s">
        <v>149</v>
      </c>
      <c r="R8" s="269"/>
      <c r="S8" s="256"/>
      <c r="T8" s="256"/>
      <c r="U8" s="268" t="s">
        <v>150</v>
      </c>
      <c r="V8" s="269"/>
      <c r="W8" s="256"/>
      <c r="X8" s="294"/>
      <c r="Y8" s="268" t="s">
        <v>151</v>
      </c>
      <c r="Z8" s="269"/>
      <c r="AA8" s="256"/>
      <c r="AB8" s="294"/>
      <c r="AC8" s="268" t="s">
        <v>152</v>
      </c>
      <c r="AD8" s="269"/>
      <c r="AE8" s="256"/>
      <c r="AF8" s="294"/>
      <c r="AG8" s="284" t="s">
        <v>153</v>
      </c>
      <c r="AH8" s="285"/>
      <c r="AI8" s="256"/>
      <c r="AJ8" s="294"/>
      <c r="AK8" s="268" t="s">
        <v>154</v>
      </c>
      <c r="AL8" s="269"/>
      <c r="AM8" s="256"/>
      <c r="AN8" s="294"/>
      <c r="AO8" s="268" t="s">
        <v>155</v>
      </c>
      <c r="AP8" s="269"/>
      <c r="AQ8" s="256"/>
      <c r="AR8" s="294"/>
      <c r="AS8" s="268" t="s">
        <v>156</v>
      </c>
      <c r="AT8" s="269"/>
      <c r="AU8" s="256"/>
      <c r="AV8" s="294"/>
      <c r="AW8" s="268" t="s">
        <v>157</v>
      </c>
      <c r="AX8" s="269"/>
      <c r="AY8" s="256"/>
      <c r="AZ8" s="294"/>
      <c r="BA8" s="268" t="s">
        <v>158</v>
      </c>
      <c r="BB8" s="269"/>
      <c r="BC8" s="256"/>
      <c r="BD8" s="294"/>
      <c r="BE8" s="268" t="s">
        <v>159</v>
      </c>
      <c r="BF8" s="269"/>
      <c r="BG8" s="256"/>
      <c r="BI8" s="119"/>
      <c r="BJ8" s="119"/>
      <c r="BK8" s="119"/>
      <c r="BL8" s="119"/>
      <c r="BM8" s="119"/>
      <c r="BN8" s="119"/>
      <c r="BO8" s="119"/>
      <c r="BP8" s="119"/>
      <c r="BQ8" s="119"/>
      <c r="BR8" s="119"/>
      <c r="BS8" s="119"/>
      <c r="BT8" s="119"/>
      <c r="BU8" s="119"/>
      <c r="BV8" s="119"/>
      <c r="BW8" s="119"/>
      <c r="BX8" s="119"/>
      <c r="BY8" s="119"/>
      <c r="BZ8" s="119"/>
      <c r="CA8" s="119"/>
      <c r="CB8" s="119"/>
      <c r="CC8" s="119"/>
      <c r="CD8" s="119"/>
      <c r="CE8" s="119"/>
      <c r="CF8" s="119"/>
      <c r="CG8" s="119"/>
      <c r="CH8" s="119"/>
      <c r="CI8" s="119"/>
      <c r="CJ8" s="119"/>
      <c r="CK8" s="119"/>
      <c r="CL8" s="119"/>
      <c r="CM8" s="119"/>
      <c r="CN8" s="119"/>
      <c r="CO8" s="119"/>
    </row>
    <row r="9" spans="1:94" ht="23.25" customHeight="1" thickBot="1" x14ac:dyDescent="0.4">
      <c r="B9" s="64" t="s">
        <v>160</v>
      </c>
      <c r="C9" s="286"/>
      <c r="D9" s="306"/>
      <c r="E9" s="99"/>
      <c r="F9" s="100"/>
      <c r="G9" s="287"/>
      <c r="H9" s="294"/>
      <c r="I9" s="99"/>
      <c r="J9" s="100"/>
      <c r="K9" s="256"/>
      <c r="L9" s="294"/>
      <c r="M9" s="99"/>
      <c r="N9" s="100"/>
      <c r="O9" s="256"/>
      <c r="P9" s="294"/>
      <c r="Q9" s="101"/>
      <c r="R9" s="102"/>
      <c r="S9" s="256"/>
      <c r="T9" s="256"/>
      <c r="U9" s="101"/>
      <c r="V9" s="102"/>
      <c r="W9" s="256"/>
      <c r="X9" s="294"/>
      <c r="Y9" s="101"/>
      <c r="Z9" s="102"/>
      <c r="AA9" s="256"/>
      <c r="AB9" s="294"/>
      <c r="AC9" s="101"/>
      <c r="AD9" s="102"/>
      <c r="AE9" s="256"/>
      <c r="AF9" s="294"/>
      <c r="AG9" s="101"/>
      <c r="AH9" s="102"/>
      <c r="AI9" s="256"/>
      <c r="AJ9" s="294"/>
      <c r="AK9" s="101"/>
      <c r="AL9" s="102"/>
      <c r="AM9" s="256"/>
      <c r="AN9" s="294"/>
      <c r="AO9" s="101"/>
      <c r="AP9" s="102"/>
      <c r="AQ9" s="256"/>
      <c r="AR9" s="294"/>
      <c r="AS9" s="101"/>
      <c r="AT9" s="102"/>
      <c r="AU9" s="256"/>
      <c r="AV9" s="294"/>
      <c r="AW9" s="101"/>
      <c r="AX9" s="102"/>
      <c r="AY9" s="256"/>
      <c r="AZ9" s="294"/>
      <c r="BA9" s="280"/>
      <c r="BB9" s="281"/>
      <c r="BC9" s="256"/>
      <c r="BD9" s="294"/>
      <c r="BE9" s="101"/>
      <c r="BF9" s="102"/>
      <c r="BG9" s="256"/>
    </row>
    <row r="10" spans="1:94" ht="16.5" customHeight="1" thickTop="1" thickBot="1" x14ac:dyDescent="0.4">
      <c r="B10" s="63" t="s">
        <v>161</v>
      </c>
      <c r="C10" s="286"/>
      <c r="D10" s="306"/>
      <c r="E10" s="94"/>
      <c r="F10" s="261" t="s">
        <v>162</v>
      </c>
      <c r="G10" s="287"/>
      <c r="H10" s="294"/>
      <c r="I10" s="94"/>
      <c r="J10" s="263" t="s">
        <v>163</v>
      </c>
      <c r="K10" s="256"/>
      <c r="L10" s="294"/>
      <c r="M10" s="94"/>
      <c r="N10" s="263" t="s">
        <v>164</v>
      </c>
      <c r="O10" s="256"/>
      <c r="P10" s="294"/>
      <c r="Q10" s="94"/>
      <c r="R10" s="263" t="s">
        <v>165</v>
      </c>
      <c r="S10" s="256"/>
      <c r="T10" s="256"/>
      <c r="U10" s="94"/>
      <c r="V10" s="261" t="s">
        <v>166</v>
      </c>
      <c r="W10" s="256"/>
      <c r="X10" s="294"/>
      <c r="Y10" s="97"/>
      <c r="Z10" s="275" t="s">
        <v>167</v>
      </c>
      <c r="AA10" s="256"/>
      <c r="AB10" s="294"/>
      <c r="AC10" s="97"/>
      <c r="AD10" s="275" t="s">
        <v>168</v>
      </c>
      <c r="AE10" s="256"/>
      <c r="AF10" s="294"/>
      <c r="AG10" s="97"/>
      <c r="AH10" s="275" t="s">
        <v>169</v>
      </c>
      <c r="AI10" s="256"/>
      <c r="AJ10" s="294"/>
      <c r="AK10" s="97"/>
      <c r="AL10" s="275" t="s">
        <v>170</v>
      </c>
      <c r="AM10" s="256"/>
      <c r="AN10" s="294"/>
      <c r="AO10" s="94"/>
      <c r="AP10" s="261" t="s">
        <v>171</v>
      </c>
      <c r="AQ10" s="256"/>
      <c r="AR10" s="294"/>
      <c r="AS10" s="94"/>
      <c r="AT10" s="263" t="s">
        <v>172</v>
      </c>
      <c r="AU10" s="256"/>
      <c r="AV10" s="294"/>
      <c r="AW10" s="94"/>
      <c r="AX10" s="263" t="s">
        <v>172</v>
      </c>
      <c r="AY10" s="256"/>
      <c r="AZ10" s="294"/>
      <c r="BA10" s="94"/>
      <c r="BB10" s="261" t="s">
        <v>173</v>
      </c>
      <c r="BC10" s="256"/>
      <c r="BD10" s="294"/>
      <c r="BE10" s="97"/>
      <c r="BF10" s="275" t="s">
        <v>174</v>
      </c>
      <c r="BG10" s="256"/>
    </row>
    <row r="11" spans="1:94" ht="16.5" customHeight="1" thickTop="1" thickBot="1" x14ac:dyDescent="0.4">
      <c r="B11" s="63" t="s">
        <v>175</v>
      </c>
      <c r="C11" s="286"/>
      <c r="D11" s="306"/>
      <c r="E11" s="94"/>
      <c r="F11" s="262"/>
      <c r="G11" s="287"/>
      <c r="H11" s="294"/>
      <c r="I11" s="96"/>
      <c r="J11" s="263"/>
      <c r="K11" s="256"/>
      <c r="L11" s="294"/>
      <c r="M11" s="96"/>
      <c r="N11" s="263"/>
      <c r="O11" s="256"/>
      <c r="P11" s="294"/>
      <c r="Q11" s="96"/>
      <c r="R11" s="263"/>
      <c r="S11" s="256"/>
      <c r="T11" s="256"/>
      <c r="U11" s="94"/>
      <c r="V11" s="262"/>
      <c r="W11" s="256"/>
      <c r="X11" s="294"/>
      <c r="Y11" s="94"/>
      <c r="Z11" s="275"/>
      <c r="AA11" s="256"/>
      <c r="AB11" s="294"/>
      <c r="AC11" s="94"/>
      <c r="AD11" s="275"/>
      <c r="AE11" s="256"/>
      <c r="AF11" s="294"/>
      <c r="AG11" s="94"/>
      <c r="AH11" s="275"/>
      <c r="AI11" s="256"/>
      <c r="AJ11" s="294"/>
      <c r="AK11" s="94"/>
      <c r="AL11" s="275"/>
      <c r="AM11" s="256"/>
      <c r="AN11" s="294"/>
      <c r="AO11" s="94"/>
      <c r="AP11" s="261"/>
      <c r="AQ11" s="256"/>
      <c r="AR11" s="294"/>
      <c r="AS11" s="96"/>
      <c r="AT11" s="263"/>
      <c r="AU11" s="256"/>
      <c r="AV11" s="294"/>
      <c r="AW11" s="96"/>
      <c r="AX11" s="263"/>
      <c r="AY11" s="256"/>
      <c r="AZ11" s="294"/>
      <c r="BA11" s="94"/>
      <c r="BB11" s="261"/>
      <c r="BC11" s="256"/>
      <c r="BD11" s="294"/>
      <c r="BE11" s="94"/>
      <c r="BF11" s="275"/>
      <c r="BG11" s="256"/>
    </row>
    <row r="12" spans="1:94" ht="16.5" customHeight="1" thickTop="1" thickBot="1" x14ac:dyDescent="0.4">
      <c r="B12" s="63" t="s">
        <v>176</v>
      </c>
      <c r="C12" s="286"/>
      <c r="D12" s="306"/>
      <c r="E12" s="95"/>
      <c r="F12" s="262"/>
      <c r="G12" s="287"/>
      <c r="H12" s="294"/>
      <c r="I12" s="94"/>
      <c r="J12" s="263"/>
      <c r="K12" s="256"/>
      <c r="L12" s="294"/>
      <c r="M12" s="94"/>
      <c r="N12" s="263"/>
      <c r="O12" s="256"/>
      <c r="P12" s="294"/>
      <c r="Q12" s="94"/>
      <c r="R12" s="263"/>
      <c r="S12" s="256"/>
      <c r="T12" s="256"/>
      <c r="U12" s="95"/>
      <c r="V12" s="262"/>
      <c r="W12" s="256"/>
      <c r="X12" s="294"/>
      <c r="Y12" s="94"/>
      <c r="Z12" s="275"/>
      <c r="AA12" s="256"/>
      <c r="AB12" s="294"/>
      <c r="AC12" s="94"/>
      <c r="AD12" s="275"/>
      <c r="AE12" s="256"/>
      <c r="AF12" s="294"/>
      <c r="AG12" s="94"/>
      <c r="AH12" s="275"/>
      <c r="AI12" s="256"/>
      <c r="AJ12" s="294"/>
      <c r="AK12" s="94"/>
      <c r="AL12" s="275"/>
      <c r="AM12" s="256"/>
      <c r="AN12" s="294"/>
      <c r="AO12" s="95"/>
      <c r="AP12" s="261"/>
      <c r="AQ12" s="256"/>
      <c r="AR12" s="294"/>
      <c r="AS12" s="94"/>
      <c r="AT12" s="263"/>
      <c r="AU12" s="256"/>
      <c r="AV12" s="294"/>
      <c r="AW12" s="94"/>
      <c r="AX12" s="263"/>
      <c r="AY12" s="256"/>
      <c r="AZ12" s="294"/>
      <c r="BA12" s="95"/>
      <c r="BB12" s="261"/>
      <c r="BC12" s="256"/>
      <c r="BD12" s="294"/>
      <c r="BE12" s="94"/>
      <c r="BF12" s="275"/>
      <c r="BG12" s="256"/>
    </row>
    <row r="13" spans="1:94" ht="15.75" customHeight="1" thickTop="1" x14ac:dyDescent="0.35">
      <c r="C13" s="286"/>
      <c r="D13" s="306"/>
      <c r="E13" s="101"/>
      <c r="F13" s="102"/>
      <c r="G13" s="287"/>
      <c r="H13" s="294"/>
      <c r="I13" s="101"/>
      <c r="J13" s="102"/>
      <c r="K13" s="256"/>
      <c r="L13" s="294"/>
      <c r="M13" s="101"/>
      <c r="N13" s="102"/>
      <c r="O13" s="256"/>
      <c r="P13" s="294"/>
      <c r="Q13" s="101"/>
      <c r="R13" s="102"/>
      <c r="S13" s="256"/>
      <c r="T13" s="256"/>
      <c r="U13" s="101"/>
      <c r="V13" s="102"/>
      <c r="W13" s="256"/>
      <c r="X13" s="294"/>
      <c r="Y13" s="101"/>
      <c r="Z13" s="102"/>
      <c r="AA13" s="256"/>
      <c r="AB13" s="294"/>
      <c r="AC13" s="101"/>
      <c r="AD13" s="102"/>
      <c r="AE13" s="256"/>
      <c r="AF13" s="294"/>
      <c r="AG13" s="101"/>
      <c r="AH13" s="102"/>
      <c r="AI13" s="256"/>
      <c r="AJ13" s="294"/>
      <c r="AK13" s="101"/>
      <c r="AL13" s="102"/>
      <c r="AM13" s="256"/>
      <c r="AN13" s="294"/>
      <c r="AO13" s="101"/>
      <c r="AP13" s="102"/>
      <c r="AQ13" s="256"/>
      <c r="AR13" s="294"/>
      <c r="AS13" s="101"/>
      <c r="AT13" s="102"/>
      <c r="AU13" s="256"/>
      <c r="AV13" s="294"/>
      <c r="AW13" s="101"/>
      <c r="AX13" s="102"/>
      <c r="AY13" s="256"/>
      <c r="AZ13" s="294"/>
      <c r="BA13" s="101"/>
      <c r="BB13" s="102"/>
      <c r="BC13" s="256"/>
      <c r="BD13" s="294"/>
      <c r="BE13" s="101"/>
      <c r="BF13" s="102"/>
      <c r="BG13" s="256"/>
    </row>
    <row r="14" spans="1:94" ht="23.25" customHeight="1" thickBot="1" x14ac:dyDescent="0.4">
      <c r="B14" s="64" t="s">
        <v>177</v>
      </c>
      <c r="C14" s="286"/>
      <c r="D14" s="306"/>
      <c r="E14" s="101"/>
      <c r="F14" s="103"/>
      <c r="G14" s="287"/>
      <c r="H14" s="294"/>
      <c r="I14" s="101"/>
      <c r="J14" s="103"/>
      <c r="K14" s="256"/>
      <c r="L14" s="294"/>
      <c r="M14" s="101"/>
      <c r="N14" s="103"/>
      <c r="O14" s="256"/>
      <c r="P14" s="294"/>
      <c r="Q14" s="101"/>
      <c r="R14" s="102"/>
      <c r="S14" s="256"/>
      <c r="T14" s="256"/>
      <c r="U14" s="101"/>
      <c r="V14" s="102"/>
      <c r="W14" s="256"/>
      <c r="X14" s="294"/>
      <c r="Y14" s="101"/>
      <c r="Z14" s="102"/>
      <c r="AA14" s="256"/>
      <c r="AB14" s="294"/>
      <c r="AC14" s="101"/>
      <c r="AD14" s="102"/>
      <c r="AE14" s="256"/>
      <c r="AF14" s="294"/>
      <c r="AG14" s="101"/>
      <c r="AH14" s="102"/>
      <c r="AI14" s="256"/>
      <c r="AJ14" s="294"/>
      <c r="AK14" s="101"/>
      <c r="AL14" s="102"/>
      <c r="AM14" s="256"/>
      <c r="AN14" s="294"/>
      <c r="AO14" s="101"/>
      <c r="AP14" s="102"/>
      <c r="AQ14" s="256"/>
      <c r="AR14" s="294"/>
      <c r="AS14" s="101"/>
      <c r="AT14" s="102"/>
      <c r="AU14" s="256"/>
      <c r="AV14" s="294"/>
      <c r="AW14" s="101"/>
      <c r="AX14" s="102"/>
      <c r="AY14" s="256"/>
      <c r="AZ14" s="294"/>
      <c r="BA14" s="101"/>
      <c r="BB14" s="102"/>
      <c r="BC14" s="256"/>
      <c r="BD14" s="294"/>
      <c r="BE14" s="101"/>
      <c r="BF14" s="102"/>
      <c r="BG14" s="256"/>
    </row>
    <row r="15" spans="1:94" ht="16.5" customHeight="1" thickTop="1" thickBot="1" x14ac:dyDescent="0.4">
      <c r="B15" s="63" t="s">
        <v>178</v>
      </c>
      <c r="C15" s="286"/>
      <c r="D15" s="306"/>
      <c r="E15" s="94"/>
      <c r="F15" s="263" t="s">
        <v>179</v>
      </c>
      <c r="G15" s="287"/>
      <c r="H15" s="294"/>
      <c r="I15" s="94"/>
      <c r="J15" s="263" t="s">
        <v>180</v>
      </c>
      <c r="K15" s="256"/>
      <c r="L15" s="294"/>
      <c r="M15" s="94"/>
      <c r="N15" s="261" t="s">
        <v>181</v>
      </c>
      <c r="O15" s="256"/>
      <c r="P15" s="294"/>
      <c r="Q15" s="94"/>
      <c r="R15" s="261" t="s">
        <v>182</v>
      </c>
      <c r="S15" s="256"/>
      <c r="T15" s="256"/>
      <c r="U15" s="94"/>
      <c r="V15" s="263" t="s">
        <v>183</v>
      </c>
      <c r="W15" s="256"/>
      <c r="X15" s="294"/>
      <c r="Y15" s="94"/>
      <c r="Z15" s="263" t="s">
        <v>184</v>
      </c>
      <c r="AA15" s="256"/>
      <c r="AB15" s="294"/>
      <c r="AC15" s="94"/>
      <c r="AD15" s="263" t="s">
        <v>185</v>
      </c>
      <c r="AE15" s="256"/>
      <c r="AF15" s="294"/>
      <c r="AG15" s="97"/>
      <c r="AH15" s="275" t="s">
        <v>186</v>
      </c>
      <c r="AI15" s="256"/>
      <c r="AJ15" s="294"/>
      <c r="AK15" s="94"/>
      <c r="AL15" s="263" t="s">
        <v>187</v>
      </c>
      <c r="AM15" s="256"/>
      <c r="AN15" s="294"/>
      <c r="AO15" s="94"/>
      <c r="AP15" s="261" t="s">
        <v>188</v>
      </c>
      <c r="AQ15" s="256"/>
      <c r="AR15" s="294"/>
      <c r="AS15" s="94"/>
      <c r="AT15" s="263" t="s">
        <v>189</v>
      </c>
      <c r="AU15" s="256"/>
      <c r="AV15" s="294"/>
      <c r="AW15" s="94"/>
      <c r="AX15" s="263" t="s">
        <v>190</v>
      </c>
      <c r="AY15" s="256"/>
      <c r="AZ15" s="294"/>
      <c r="BA15" s="94"/>
      <c r="BB15" s="263" t="s">
        <v>191</v>
      </c>
      <c r="BC15" s="256"/>
      <c r="BD15" s="294"/>
      <c r="BE15" s="97"/>
      <c r="BF15" s="275" t="s">
        <v>192</v>
      </c>
      <c r="BG15" s="256"/>
    </row>
    <row r="16" spans="1:94" ht="16.5" customHeight="1" thickTop="1" thickBot="1" x14ac:dyDescent="0.4">
      <c r="B16" s="66" t="s">
        <v>193</v>
      </c>
      <c r="C16" s="286"/>
      <c r="D16" s="306"/>
      <c r="E16" s="96"/>
      <c r="F16" s="263"/>
      <c r="G16" s="287"/>
      <c r="H16" s="294"/>
      <c r="I16" s="96"/>
      <c r="J16" s="263"/>
      <c r="K16" s="256"/>
      <c r="L16" s="294"/>
      <c r="M16" s="94"/>
      <c r="N16" s="262"/>
      <c r="O16" s="256"/>
      <c r="P16" s="294"/>
      <c r="Q16" s="94"/>
      <c r="R16" s="262"/>
      <c r="S16" s="256"/>
      <c r="T16" s="256"/>
      <c r="U16" s="96"/>
      <c r="V16" s="263"/>
      <c r="W16" s="256"/>
      <c r="X16" s="294"/>
      <c r="Y16" s="96"/>
      <c r="Z16" s="263"/>
      <c r="AA16" s="256"/>
      <c r="AB16" s="294"/>
      <c r="AC16" s="96"/>
      <c r="AD16" s="263"/>
      <c r="AE16" s="256"/>
      <c r="AF16" s="294"/>
      <c r="AG16" s="94"/>
      <c r="AH16" s="275"/>
      <c r="AI16" s="256"/>
      <c r="AJ16" s="294"/>
      <c r="AK16" s="96"/>
      <c r="AL16" s="263"/>
      <c r="AM16" s="256"/>
      <c r="AN16" s="294"/>
      <c r="AO16" s="94"/>
      <c r="AP16" s="261"/>
      <c r="AQ16" s="256"/>
      <c r="AR16" s="294"/>
      <c r="AS16" s="96"/>
      <c r="AT16" s="263"/>
      <c r="AU16" s="256"/>
      <c r="AV16" s="294"/>
      <c r="AW16" s="96"/>
      <c r="AX16" s="263"/>
      <c r="AY16" s="256"/>
      <c r="AZ16" s="294"/>
      <c r="BA16" s="96"/>
      <c r="BB16" s="263"/>
      <c r="BC16" s="256"/>
      <c r="BD16" s="294"/>
      <c r="BE16" s="94"/>
      <c r="BF16" s="275"/>
      <c r="BG16" s="256"/>
    </row>
    <row r="17" spans="2:59" ht="16.5" customHeight="1" thickTop="1" thickBot="1" x14ac:dyDescent="0.4">
      <c r="B17" s="63" t="s">
        <v>194</v>
      </c>
      <c r="C17" s="286"/>
      <c r="D17" s="306"/>
      <c r="E17" s="94"/>
      <c r="F17" s="263"/>
      <c r="G17" s="287"/>
      <c r="H17" s="294"/>
      <c r="I17" s="94"/>
      <c r="J17" s="263"/>
      <c r="K17" s="256"/>
      <c r="L17" s="294"/>
      <c r="M17" s="95"/>
      <c r="N17" s="262"/>
      <c r="O17" s="256"/>
      <c r="P17" s="294"/>
      <c r="Q17" s="95"/>
      <c r="R17" s="262"/>
      <c r="S17" s="256"/>
      <c r="T17" s="256"/>
      <c r="U17" s="94"/>
      <c r="V17" s="263"/>
      <c r="W17" s="256"/>
      <c r="X17" s="294"/>
      <c r="Y17" s="94"/>
      <c r="Z17" s="263"/>
      <c r="AA17" s="256"/>
      <c r="AB17" s="294"/>
      <c r="AC17" s="94"/>
      <c r="AD17" s="263"/>
      <c r="AE17" s="256"/>
      <c r="AF17" s="294"/>
      <c r="AG17" s="94"/>
      <c r="AH17" s="275"/>
      <c r="AI17" s="256"/>
      <c r="AJ17" s="294"/>
      <c r="AK17" s="94"/>
      <c r="AL17" s="263"/>
      <c r="AM17" s="256"/>
      <c r="AN17" s="294"/>
      <c r="AO17" s="95"/>
      <c r="AP17" s="261"/>
      <c r="AQ17" s="256"/>
      <c r="AR17" s="294"/>
      <c r="AS17" s="94"/>
      <c r="AT17" s="263"/>
      <c r="AU17" s="256"/>
      <c r="AV17" s="294"/>
      <c r="AW17" s="94"/>
      <c r="AX17" s="263"/>
      <c r="AY17" s="256"/>
      <c r="AZ17" s="294"/>
      <c r="BA17" s="94"/>
      <c r="BB17" s="263"/>
      <c r="BC17" s="256"/>
      <c r="BD17" s="294"/>
      <c r="BE17" s="94"/>
      <c r="BF17" s="275"/>
      <c r="BG17" s="256"/>
    </row>
    <row r="18" spans="2:59" ht="15.75" customHeight="1" thickTop="1" x14ac:dyDescent="0.35">
      <c r="C18" s="286"/>
      <c r="D18" s="306"/>
      <c r="E18" s="101"/>
      <c r="F18" s="102"/>
      <c r="G18" s="287"/>
      <c r="H18" s="294"/>
      <c r="I18" s="101"/>
      <c r="J18" s="102"/>
      <c r="K18" s="256"/>
      <c r="L18" s="294"/>
      <c r="M18" s="101"/>
      <c r="N18" s="102"/>
      <c r="O18" s="256"/>
      <c r="P18" s="294"/>
      <c r="Q18" s="101"/>
      <c r="R18" s="102"/>
      <c r="S18" s="256"/>
      <c r="T18" s="256"/>
      <c r="U18" s="101"/>
      <c r="V18" s="102"/>
      <c r="W18" s="256"/>
      <c r="X18" s="294"/>
      <c r="Y18" s="101"/>
      <c r="Z18" s="102"/>
      <c r="AA18" s="256"/>
      <c r="AB18" s="294"/>
      <c r="AC18" s="101"/>
      <c r="AD18" s="102"/>
      <c r="AE18" s="256"/>
      <c r="AF18" s="294"/>
      <c r="AG18" s="101"/>
      <c r="AH18" s="102"/>
      <c r="AI18" s="256"/>
      <c r="AJ18" s="294"/>
      <c r="AK18" s="101"/>
      <c r="AL18" s="102"/>
      <c r="AM18" s="256"/>
      <c r="AN18" s="294"/>
      <c r="AO18" s="101"/>
      <c r="AP18" s="102"/>
      <c r="AQ18" s="256"/>
      <c r="AR18" s="294"/>
      <c r="AS18" s="101"/>
      <c r="AT18" s="102"/>
      <c r="AU18" s="256"/>
      <c r="AV18" s="294"/>
      <c r="AW18" s="101"/>
      <c r="AX18" s="102"/>
      <c r="AY18" s="256"/>
      <c r="AZ18" s="294"/>
      <c r="BA18" s="101"/>
      <c r="BB18" s="102"/>
      <c r="BC18" s="256"/>
      <c r="BD18" s="294"/>
      <c r="BE18" s="101"/>
      <c r="BF18" s="102"/>
      <c r="BG18" s="256"/>
    </row>
    <row r="19" spans="2:59" ht="23.25" customHeight="1" thickBot="1" x14ac:dyDescent="0.4">
      <c r="B19" s="64" t="s">
        <v>195</v>
      </c>
      <c r="C19" s="286"/>
      <c r="D19" s="306"/>
      <c r="E19" s="101"/>
      <c r="F19" s="103"/>
      <c r="G19" s="287"/>
      <c r="H19" s="294"/>
      <c r="I19" s="101"/>
      <c r="J19" s="103"/>
      <c r="K19" s="256"/>
      <c r="L19" s="294"/>
      <c r="M19" s="101"/>
      <c r="N19" s="103"/>
      <c r="O19" s="256"/>
      <c r="P19" s="294"/>
      <c r="Q19" s="101"/>
      <c r="R19" s="102"/>
      <c r="S19" s="256"/>
      <c r="T19" s="256"/>
      <c r="U19" s="101"/>
      <c r="V19" s="102"/>
      <c r="W19" s="256"/>
      <c r="X19" s="294"/>
      <c r="Y19" s="101"/>
      <c r="Z19" s="102"/>
      <c r="AA19" s="256"/>
      <c r="AB19" s="294"/>
      <c r="AC19" s="101"/>
      <c r="AD19" s="102"/>
      <c r="AE19" s="256"/>
      <c r="AF19" s="294"/>
      <c r="AG19" s="101"/>
      <c r="AH19" s="102"/>
      <c r="AI19" s="256"/>
      <c r="AJ19" s="294"/>
      <c r="AK19" s="101"/>
      <c r="AL19" s="102"/>
      <c r="AM19" s="256"/>
      <c r="AN19" s="294"/>
      <c r="AO19" s="101"/>
      <c r="AP19" s="102"/>
      <c r="AQ19" s="256"/>
      <c r="AR19" s="294"/>
      <c r="AS19" s="101"/>
      <c r="AT19" s="102"/>
      <c r="AU19" s="256"/>
      <c r="AV19" s="294"/>
      <c r="AW19" s="101"/>
      <c r="AX19" s="102"/>
      <c r="AY19" s="256"/>
      <c r="AZ19" s="294"/>
      <c r="BA19" s="101"/>
      <c r="BB19" s="102"/>
      <c r="BC19" s="256"/>
      <c r="BD19" s="294"/>
      <c r="BE19" s="101"/>
      <c r="BF19" s="102"/>
      <c r="BG19" s="256"/>
    </row>
    <row r="20" spans="2:59" ht="16.5" customHeight="1" thickTop="1" thickBot="1" x14ac:dyDescent="0.4">
      <c r="B20" s="63" t="s">
        <v>196</v>
      </c>
      <c r="C20" s="286"/>
      <c r="D20" s="306"/>
      <c r="E20" s="94"/>
      <c r="F20" s="261" t="s">
        <v>197</v>
      </c>
      <c r="G20" s="287"/>
      <c r="H20" s="294"/>
      <c r="I20" s="94"/>
      <c r="J20" s="261" t="s">
        <v>198</v>
      </c>
      <c r="K20" s="256"/>
      <c r="L20" s="294"/>
      <c r="M20" s="94"/>
      <c r="N20" s="263" t="s">
        <v>199</v>
      </c>
      <c r="O20" s="256"/>
      <c r="P20" s="294"/>
      <c r="Q20" s="94"/>
      <c r="R20" s="261" t="s">
        <v>200</v>
      </c>
      <c r="S20" s="256"/>
      <c r="T20" s="256"/>
      <c r="U20" s="94"/>
      <c r="V20" s="263" t="s">
        <v>201</v>
      </c>
      <c r="W20" s="256"/>
      <c r="X20" s="294"/>
      <c r="Y20" s="94"/>
      <c r="Z20" s="261" t="s">
        <v>202</v>
      </c>
      <c r="AA20" s="256"/>
      <c r="AB20" s="294"/>
      <c r="AC20" s="94"/>
      <c r="AD20" s="261" t="s">
        <v>203</v>
      </c>
      <c r="AE20" s="256"/>
      <c r="AF20" s="294"/>
      <c r="AG20" s="94"/>
      <c r="AH20" s="263" t="s">
        <v>204</v>
      </c>
      <c r="AI20" s="256"/>
      <c r="AJ20" s="294"/>
      <c r="AK20" s="94"/>
      <c r="AL20" s="263" t="s">
        <v>204</v>
      </c>
      <c r="AM20" s="256"/>
      <c r="AN20" s="294"/>
      <c r="AO20" s="97"/>
      <c r="AP20" s="275" t="s">
        <v>205</v>
      </c>
      <c r="AQ20" s="256"/>
      <c r="AR20" s="294"/>
      <c r="AS20" s="97"/>
      <c r="AT20" s="275" t="s">
        <v>206</v>
      </c>
      <c r="AU20" s="256"/>
      <c r="AV20" s="294"/>
      <c r="AW20" s="94"/>
      <c r="AX20" s="263" t="s">
        <v>207</v>
      </c>
      <c r="AY20" s="256"/>
      <c r="AZ20" s="294"/>
      <c r="BA20" s="94"/>
      <c r="BB20" s="263" t="s">
        <v>208</v>
      </c>
      <c r="BC20" s="256"/>
      <c r="BD20" s="294"/>
      <c r="BE20" s="94"/>
      <c r="BF20" s="261" t="s">
        <v>209</v>
      </c>
      <c r="BG20" s="256"/>
    </row>
    <row r="21" spans="2:59" ht="16.5" customHeight="1" thickTop="1" thickBot="1" x14ac:dyDescent="0.4">
      <c r="B21" s="63" t="s">
        <v>210</v>
      </c>
      <c r="C21" s="286"/>
      <c r="D21" s="306"/>
      <c r="E21" s="94"/>
      <c r="F21" s="262"/>
      <c r="G21" s="287"/>
      <c r="H21" s="294"/>
      <c r="I21" s="94"/>
      <c r="J21" s="262"/>
      <c r="K21" s="256"/>
      <c r="L21" s="294"/>
      <c r="M21" s="96"/>
      <c r="N21" s="263"/>
      <c r="O21" s="256"/>
      <c r="P21" s="294"/>
      <c r="Q21" s="94"/>
      <c r="R21" s="262"/>
      <c r="S21" s="256"/>
      <c r="T21" s="256"/>
      <c r="U21" s="96"/>
      <c r="V21" s="263"/>
      <c r="W21" s="256"/>
      <c r="X21" s="294"/>
      <c r="Y21" s="94"/>
      <c r="Z21" s="262"/>
      <c r="AA21" s="256"/>
      <c r="AB21" s="294"/>
      <c r="AC21" s="94"/>
      <c r="AD21" s="262"/>
      <c r="AE21" s="256"/>
      <c r="AF21" s="294"/>
      <c r="AG21" s="96"/>
      <c r="AH21" s="263"/>
      <c r="AI21" s="256"/>
      <c r="AJ21" s="294"/>
      <c r="AK21" s="96"/>
      <c r="AL21" s="263"/>
      <c r="AM21" s="256"/>
      <c r="AN21" s="294"/>
      <c r="AO21" s="94"/>
      <c r="AP21" s="275"/>
      <c r="AQ21" s="256"/>
      <c r="AR21" s="294"/>
      <c r="AS21" s="94"/>
      <c r="AT21" s="275"/>
      <c r="AU21" s="256"/>
      <c r="AV21" s="294"/>
      <c r="AW21" s="96"/>
      <c r="AX21" s="263"/>
      <c r="AY21" s="256"/>
      <c r="AZ21" s="294"/>
      <c r="BA21" s="96"/>
      <c r="BB21" s="263"/>
      <c r="BC21" s="256"/>
      <c r="BD21" s="294"/>
      <c r="BE21" s="94"/>
      <c r="BF21" s="261"/>
      <c r="BG21" s="256"/>
    </row>
    <row r="22" spans="2:59" ht="16.5" customHeight="1" thickTop="1" thickBot="1" x14ac:dyDescent="0.4">
      <c r="B22" s="63" t="s">
        <v>211</v>
      </c>
      <c r="C22" s="286"/>
      <c r="D22" s="306"/>
      <c r="E22" s="95"/>
      <c r="F22" s="262"/>
      <c r="G22" s="287"/>
      <c r="H22" s="294"/>
      <c r="I22" s="95"/>
      <c r="J22" s="262"/>
      <c r="K22" s="256"/>
      <c r="L22" s="294"/>
      <c r="M22" s="94"/>
      <c r="N22" s="263"/>
      <c r="O22" s="256"/>
      <c r="P22" s="294"/>
      <c r="Q22" s="95"/>
      <c r="R22" s="262"/>
      <c r="S22" s="256"/>
      <c r="T22" s="256"/>
      <c r="U22" s="94"/>
      <c r="V22" s="263"/>
      <c r="W22" s="256"/>
      <c r="X22" s="294"/>
      <c r="Y22" s="95"/>
      <c r="Z22" s="262"/>
      <c r="AA22" s="256"/>
      <c r="AB22" s="294"/>
      <c r="AC22" s="95"/>
      <c r="AD22" s="262"/>
      <c r="AE22" s="256"/>
      <c r="AF22" s="294"/>
      <c r="AG22" s="94"/>
      <c r="AH22" s="263"/>
      <c r="AI22" s="256"/>
      <c r="AJ22" s="294"/>
      <c r="AK22" s="94"/>
      <c r="AL22" s="263"/>
      <c r="AM22" s="256"/>
      <c r="AN22" s="294"/>
      <c r="AO22" s="94"/>
      <c r="AP22" s="275"/>
      <c r="AQ22" s="256"/>
      <c r="AR22" s="294"/>
      <c r="AS22" s="94"/>
      <c r="AT22" s="275"/>
      <c r="AU22" s="256"/>
      <c r="AV22" s="294"/>
      <c r="AW22" s="94"/>
      <c r="AX22" s="263"/>
      <c r="AY22" s="256"/>
      <c r="AZ22" s="294"/>
      <c r="BA22" s="94"/>
      <c r="BB22" s="263"/>
      <c r="BC22" s="256"/>
      <c r="BD22" s="294"/>
      <c r="BE22" s="95"/>
      <c r="BF22" s="261"/>
      <c r="BG22" s="256"/>
    </row>
    <row r="23" spans="2:59" ht="15.75" customHeight="1" thickTop="1" x14ac:dyDescent="0.35">
      <c r="C23" s="286"/>
      <c r="D23" s="306"/>
      <c r="E23" s="101"/>
      <c r="F23" s="102"/>
      <c r="G23" s="287"/>
      <c r="H23" s="294"/>
      <c r="I23" s="101"/>
      <c r="J23" s="102"/>
      <c r="K23" s="256"/>
      <c r="L23" s="294"/>
      <c r="M23" s="101"/>
      <c r="N23" s="102"/>
      <c r="O23" s="256"/>
      <c r="P23" s="294"/>
      <c r="Q23" s="101"/>
      <c r="R23" s="102"/>
      <c r="S23" s="256"/>
      <c r="T23" s="256"/>
      <c r="U23" s="101"/>
      <c r="V23" s="102"/>
      <c r="W23" s="256"/>
      <c r="X23" s="294"/>
      <c r="Y23" s="101"/>
      <c r="Z23" s="102"/>
      <c r="AA23" s="256"/>
      <c r="AB23" s="294"/>
      <c r="AC23" s="101"/>
      <c r="AD23" s="102"/>
      <c r="AE23" s="256"/>
      <c r="AF23" s="294"/>
      <c r="AG23" s="101"/>
      <c r="AH23" s="102"/>
      <c r="AI23" s="256"/>
      <c r="AJ23" s="294"/>
      <c r="AK23" s="101"/>
      <c r="AL23" s="102"/>
      <c r="AM23" s="256"/>
      <c r="AN23" s="294"/>
      <c r="AO23" s="105"/>
      <c r="AP23" s="102"/>
      <c r="AQ23" s="256"/>
      <c r="AR23" s="294"/>
      <c r="AS23" s="101"/>
      <c r="AT23" s="102"/>
      <c r="AU23" s="256"/>
      <c r="AV23" s="294"/>
      <c r="AW23" s="101"/>
      <c r="AX23" s="102"/>
      <c r="AY23" s="256"/>
      <c r="AZ23" s="294"/>
      <c r="BA23" s="101"/>
      <c r="BB23" s="102"/>
      <c r="BC23" s="256"/>
      <c r="BD23" s="294"/>
      <c r="BE23" s="101"/>
      <c r="BF23" s="102"/>
      <c r="BG23" s="256"/>
    </row>
    <row r="24" spans="2:59" ht="23.25" customHeight="1" thickBot="1" x14ac:dyDescent="0.4">
      <c r="B24" s="64" t="s">
        <v>212</v>
      </c>
      <c r="C24" s="286"/>
      <c r="D24" s="306"/>
      <c r="E24" s="101"/>
      <c r="F24" s="103"/>
      <c r="G24" s="287"/>
      <c r="H24" s="294"/>
      <c r="I24" s="101"/>
      <c r="J24" s="103"/>
      <c r="K24" s="256"/>
      <c r="L24" s="294"/>
      <c r="M24" s="101"/>
      <c r="N24" s="103"/>
      <c r="O24" s="256"/>
      <c r="P24" s="294"/>
      <c r="Q24" s="101"/>
      <c r="R24" s="102"/>
      <c r="S24" s="256"/>
      <c r="T24" s="256"/>
      <c r="U24" s="101"/>
      <c r="V24" s="102"/>
      <c r="W24" s="256"/>
      <c r="X24" s="294"/>
      <c r="Y24" s="101"/>
      <c r="Z24" s="102"/>
      <c r="AA24" s="256"/>
      <c r="AB24" s="294"/>
      <c r="AC24" s="101"/>
      <c r="AD24" s="102"/>
      <c r="AE24" s="256"/>
      <c r="AF24" s="294"/>
      <c r="AG24" s="101"/>
      <c r="AH24" s="102"/>
      <c r="AI24" s="256"/>
      <c r="AJ24" s="294"/>
      <c r="AK24" s="101"/>
      <c r="AL24" s="102"/>
      <c r="AM24" s="256"/>
      <c r="AN24" s="294"/>
      <c r="AO24" s="105"/>
      <c r="AP24" s="102"/>
      <c r="AQ24" s="256"/>
      <c r="AR24" s="294"/>
      <c r="AS24" s="101"/>
      <c r="AT24" s="102"/>
      <c r="AU24" s="256"/>
      <c r="AV24" s="294"/>
      <c r="AW24" s="101"/>
      <c r="AX24" s="102"/>
      <c r="AY24" s="256"/>
      <c r="AZ24" s="294"/>
      <c r="BA24" s="101"/>
      <c r="BB24" s="102"/>
      <c r="BC24" s="256"/>
      <c r="BD24" s="294"/>
      <c r="BE24" s="101"/>
      <c r="BF24" s="102"/>
      <c r="BG24" s="256"/>
    </row>
    <row r="25" spans="2:59" ht="16.5" customHeight="1" thickTop="1" thickBot="1" x14ac:dyDescent="0.4">
      <c r="B25" s="63" t="s">
        <v>196</v>
      </c>
      <c r="C25" s="286"/>
      <c r="D25" s="306"/>
      <c r="E25" s="94"/>
      <c r="F25" s="261" t="s">
        <v>213</v>
      </c>
      <c r="G25" s="287"/>
      <c r="H25" s="294"/>
      <c r="I25" s="94"/>
      <c r="J25" s="261" t="s">
        <v>214</v>
      </c>
      <c r="K25" s="256"/>
      <c r="L25" s="294"/>
      <c r="M25" s="94"/>
      <c r="N25" s="263" t="s">
        <v>215</v>
      </c>
      <c r="O25" s="256"/>
      <c r="P25" s="294"/>
      <c r="Q25" s="94"/>
      <c r="R25" s="261" t="s">
        <v>216</v>
      </c>
      <c r="S25" s="256"/>
      <c r="T25" s="256"/>
      <c r="U25" s="94"/>
      <c r="V25" s="261" t="s">
        <v>216</v>
      </c>
      <c r="W25" s="256"/>
      <c r="X25" s="294"/>
      <c r="Y25" s="94"/>
      <c r="Z25" s="261" t="s">
        <v>217</v>
      </c>
      <c r="AA25" s="256"/>
      <c r="AB25" s="294"/>
      <c r="AC25" s="94"/>
      <c r="AD25" s="261" t="s">
        <v>217</v>
      </c>
      <c r="AE25" s="256"/>
      <c r="AF25" s="294"/>
      <c r="AG25" s="94"/>
      <c r="AH25" s="263" t="s">
        <v>218</v>
      </c>
      <c r="AI25" s="256"/>
      <c r="AJ25" s="294"/>
      <c r="AK25" s="94"/>
      <c r="AL25" s="261" t="s">
        <v>219</v>
      </c>
      <c r="AM25" s="256"/>
      <c r="AN25" s="294"/>
      <c r="AO25" s="97"/>
      <c r="AP25" s="275" t="s">
        <v>220</v>
      </c>
      <c r="AQ25" s="256"/>
      <c r="AR25" s="294"/>
      <c r="AS25" s="97"/>
      <c r="AT25" s="275" t="s">
        <v>221</v>
      </c>
      <c r="AU25" s="256"/>
      <c r="AV25" s="294"/>
      <c r="AW25" s="94"/>
      <c r="AX25" s="263" t="s">
        <v>222</v>
      </c>
      <c r="AY25" s="256"/>
      <c r="AZ25" s="294"/>
      <c r="BA25" s="94"/>
      <c r="BB25" s="263" t="s">
        <v>222</v>
      </c>
      <c r="BC25" s="256"/>
      <c r="BD25" s="294"/>
      <c r="BE25" s="94"/>
      <c r="BF25" s="261" t="s">
        <v>223</v>
      </c>
      <c r="BG25" s="256"/>
    </row>
    <row r="26" spans="2:59" ht="16.5" customHeight="1" thickTop="1" thickBot="1" x14ac:dyDescent="0.4">
      <c r="B26" s="63" t="s">
        <v>210</v>
      </c>
      <c r="C26" s="286"/>
      <c r="D26" s="306"/>
      <c r="E26" s="94"/>
      <c r="F26" s="262"/>
      <c r="G26" s="287"/>
      <c r="H26" s="294"/>
      <c r="I26" s="94"/>
      <c r="J26" s="262"/>
      <c r="K26" s="256"/>
      <c r="L26" s="294"/>
      <c r="M26" s="96"/>
      <c r="N26" s="263"/>
      <c r="O26" s="256"/>
      <c r="P26" s="294"/>
      <c r="Q26" s="94"/>
      <c r="R26" s="262"/>
      <c r="S26" s="256"/>
      <c r="T26" s="256"/>
      <c r="U26" s="94"/>
      <c r="V26" s="262"/>
      <c r="W26" s="256"/>
      <c r="X26" s="294"/>
      <c r="Y26" s="94"/>
      <c r="Z26" s="262"/>
      <c r="AA26" s="256"/>
      <c r="AB26" s="294"/>
      <c r="AC26" s="94"/>
      <c r="AD26" s="262"/>
      <c r="AE26" s="256"/>
      <c r="AF26" s="294"/>
      <c r="AG26" s="96"/>
      <c r="AH26" s="263"/>
      <c r="AI26" s="256"/>
      <c r="AJ26" s="294"/>
      <c r="AK26" s="94"/>
      <c r="AL26" s="261"/>
      <c r="AM26" s="256"/>
      <c r="AN26" s="294"/>
      <c r="AO26" s="94"/>
      <c r="AP26" s="275"/>
      <c r="AQ26" s="256"/>
      <c r="AR26" s="294"/>
      <c r="AS26" s="94"/>
      <c r="AT26" s="275"/>
      <c r="AU26" s="256"/>
      <c r="AV26" s="294"/>
      <c r="AW26" s="96"/>
      <c r="AX26" s="263"/>
      <c r="AY26" s="256"/>
      <c r="AZ26" s="294"/>
      <c r="BA26" s="96"/>
      <c r="BB26" s="263"/>
      <c r="BC26" s="256"/>
      <c r="BD26" s="294"/>
      <c r="BE26" s="94"/>
      <c r="BF26" s="261"/>
      <c r="BG26" s="256"/>
    </row>
    <row r="27" spans="2:59" ht="16.5" customHeight="1" thickTop="1" thickBot="1" x14ac:dyDescent="0.4">
      <c r="B27" s="63" t="s">
        <v>211</v>
      </c>
      <c r="C27" s="286"/>
      <c r="D27" s="306"/>
      <c r="E27" s="95"/>
      <c r="F27" s="262"/>
      <c r="G27" s="287"/>
      <c r="H27" s="294"/>
      <c r="I27" s="95"/>
      <c r="J27" s="262"/>
      <c r="K27" s="256"/>
      <c r="L27" s="294"/>
      <c r="M27" s="94"/>
      <c r="N27" s="263"/>
      <c r="O27" s="256"/>
      <c r="P27" s="294"/>
      <c r="Q27" s="95"/>
      <c r="R27" s="262"/>
      <c r="S27" s="256"/>
      <c r="T27" s="256"/>
      <c r="U27" s="95"/>
      <c r="V27" s="262"/>
      <c r="W27" s="256"/>
      <c r="X27" s="294"/>
      <c r="Y27" s="95"/>
      <c r="Z27" s="262"/>
      <c r="AA27" s="256"/>
      <c r="AB27" s="294"/>
      <c r="AC27" s="95"/>
      <c r="AD27" s="262"/>
      <c r="AE27" s="256"/>
      <c r="AF27" s="294"/>
      <c r="AG27" s="94"/>
      <c r="AH27" s="263"/>
      <c r="AI27" s="256"/>
      <c r="AJ27" s="294"/>
      <c r="AK27" s="95"/>
      <c r="AL27" s="261"/>
      <c r="AM27" s="256"/>
      <c r="AN27" s="294"/>
      <c r="AO27" s="94"/>
      <c r="AP27" s="275"/>
      <c r="AQ27" s="256"/>
      <c r="AR27" s="294"/>
      <c r="AS27" s="94"/>
      <c r="AT27" s="275"/>
      <c r="AU27" s="256"/>
      <c r="AV27" s="294"/>
      <c r="AW27" s="94"/>
      <c r="AX27" s="263"/>
      <c r="AY27" s="256"/>
      <c r="AZ27" s="294"/>
      <c r="BA27" s="94"/>
      <c r="BB27" s="263"/>
      <c r="BC27" s="256"/>
      <c r="BD27" s="294"/>
      <c r="BE27" s="95"/>
      <c r="BF27" s="261"/>
      <c r="BG27" s="256"/>
    </row>
    <row r="28" spans="2:59" ht="15.75" customHeight="1" thickTop="1" x14ac:dyDescent="0.35">
      <c r="C28" s="286"/>
      <c r="D28" s="306"/>
      <c r="E28" s="101"/>
      <c r="F28" s="102"/>
      <c r="G28" s="287"/>
      <c r="H28" s="294"/>
      <c r="I28" s="101"/>
      <c r="J28" s="102"/>
      <c r="K28" s="256"/>
      <c r="L28" s="294"/>
      <c r="M28" s="101"/>
      <c r="N28" s="102"/>
      <c r="O28" s="256"/>
      <c r="P28" s="294"/>
      <c r="Q28" s="101"/>
      <c r="R28" s="102"/>
      <c r="S28" s="256"/>
      <c r="T28" s="256"/>
      <c r="U28" s="101"/>
      <c r="V28" s="102"/>
      <c r="W28" s="256"/>
      <c r="X28" s="294"/>
      <c r="Y28" s="101"/>
      <c r="Z28" s="102"/>
      <c r="AA28" s="256"/>
      <c r="AB28" s="294"/>
      <c r="AC28" s="101"/>
      <c r="AD28" s="102"/>
      <c r="AE28" s="256"/>
      <c r="AF28" s="294"/>
      <c r="AG28" s="101"/>
      <c r="AH28" s="102"/>
      <c r="AI28" s="256"/>
      <c r="AJ28" s="294"/>
      <c r="AK28" s="101"/>
      <c r="AL28" s="102"/>
      <c r="AM28" s="256"/>
      <c r="AN28" s="294"/>
      <c r="AO28" s="101"/>
      <c r="AP28" s="102"/>
      <c r="AQ28" s="256"/>
      <c r="AR28" s="294"/>
      <c r="AS28" s="101"/>
      <c r="AT28" s="102"/>
      <c r="AU28" s="256"/>
      <c r="AV28" s="294"/>
      <c r="AW28" s="101"/>
      <c r="AX28" s="102"/>
      <c r="AY28" s="256"/>
      <c r="AZ28" s="294"/>
      <c r="BA28" s="101"/>
      <c r="BB28" s="102"/>
      <c r="BC28" s="256"/>
      <c r="BD28" s="294"/>
      <c r="BE28" s="101"/>
      <c r="BF28" s="102"/>
      <c r="BG28" s="256"/>
    </row>
    <row r="29" spans="2:59" ht="39.75" customHeight="1" thickBot="1" x14ac:dyDescent="0.4">
      <c r="B29" s="67" t="s">
        <v>224</v>
      </c>
      <c r="C29" s="286"/>
      <c r="D29" s="306"/>
      <c r="E29" s="101"/>
      <c r="F29" s="103"/>
      <c r="G29" s="287"/>
      <c r="H29" s="294"/>
      <c r="I29" s="101"/>
      <c r="J29" s="103"/>
      <c r="K29" s="256"/>
      <c r="L29" s="294"/>
      <c r="M29" s="101"/>
      <c r="N29" s="103"/>
      <c r="O29" s="256"/>
      <c r="P29" s="294"/>
      <c r="Q29" s="101"/>
      <c r="R29" s="102"/>
      <c r="S29" s="256"/>
      <c r="T29" s="256"/>
      <c r="U29" s="101"/>
      <c r="V29" s="102"/>
      <c r="W29" s="256"/>
      <c r="X29" s="294"/>
      <c r="Y29" s="101"/>
      <c r="Z29" s="102"/>
      <c r="AA29" s="256"/>
      <c r="AB29" s="294"/>
      <c r="AC29" s="101"/>
      <c r="AD29" s="102"/>
      <c r="AE29" s="256"/>
      <c r="AF29" s="294"/>
      <c r="AG29" s="101"/>
      <c r="AH29" s="102"/>
      <c r="AI29" s="256"/>
      <c r="AJ29" s="294"/>
      <c r="AK29" s="101"/>
      <c r="AL29" s="102"/>
      <c r="AM29" s="256"/>
      <c r="AN29" s="294"/>
      <c r="AO29" s="101"/>
      <c r="AP29" s="102"/>
      <c r="AQ29" s="256"/>
      <c r="AR29" s="294"/>
      <c r="AS29" s="101"/>
      <c r="AT29" s="102"/>
      <c r="AU29" s="256"/>
      <c r="AV29" s="294"/>
      <c r="AW29" s="101"/>
      <c r="AX29" s="102"/>
      <c r="AY29" s="256"/>
      <c r="AZ29" s="294"/>
      <c r="BA29" s="101"/>
      <c r="BB29" s="102"/>
      <c r="BC29" s="256"/>
      <c r="BD29" s="294"/>
      <c r="BE29" s="101"/>
      <c r="BF29" s="102"/>
      <c r="BG29" s="256"/>
    </row>
    <row r="30" spans="2:59" ht="16.5" customHeight="1" thickTop="1" thickBot="1" x14ac:dyDescent="0.4">
      <c r="B30" s="63" t="s">
        <v>225</v>
      </c>
      <c r="C30" s="286"/>
      <c r="D30" s="306"/>
      <c r="E30" s="94"/>
      <c r="F30" s="261" t="s">
        <v>226</v>
      </c>
      <c r="G30" s="287"/>
      <c r="H30" s="294"/>
      <c r="I30" s="94"/>
      <c r="J30" s="261" t="s">
        <v>227</v>
      </c>
      <c r="K30" s="256"/>
      <c r="L30" s="294"/>
      <c r="M30" s="94"/>
      <c r="N30" s="261" t="s">
        <v>228</v>
      </c>
      <c r="O30" s="256"/>
      <c r="P30" s="294"/>
      <c r="Q30" s="94"/>
      <c r="R30" s="263" t="s">
        <v>229</v>
      </c>
      <c r="S30" s="256"/>
      <c r="T30" s="256"/>
      <c r="U30" s="94"/>
      <c r="V30" s="263" t="s">
        <v>230</v>
      </c>
      <c r="W30" s="256"/>
      <c r="X30" s="294"/>
      <c r="Y30" s="94"/>
      <c r="Z30" s="263" t="s">
        <v>231</v>
      </c>
      <c r="AA30" s="256"/>
      <c r="AB30" s="294"/>
      <c r="AC30" s="94"/>
      <c r="AD30" s="263" t="s">
        <v>232</v>
      </c>
      <c r="AE30" s="256"/>
      <c r="AF30" s="294"/>
      <c r="AG30" s="97"/>
      <c r="AH30" s="275" t="s">
        <v>233</v>
      </c>
      <c r="AI30" s="256"/>
      <c r="AJ30" s="294"/>
      <c r="AK30" s="97"/>
      <c r="AL30" s="275" t="s">
        <v>234</v>
      </c>
      <c r="AM30" s="256"/>
      <c r="AN30" s="294"/>
      <c r="AO30" s="97"/>
      <c r="AP30" s="275" t="s">
        <v>235</v>
      </c>
      <c r="AQ30" s="256"/>
      <c r="AR30" s="294"/>
      <c r="AS30" s="97"/>
      <c r="AT30" s="275" t="s">
        <v>236</v>
      </c>
      <c r="AU30" s="256"/>
      <c r="AV30" s="294"/>
      <c r="AW30" s="94"/>
      <c r="AX30" s="261" t="s">
        <v>237</v>
      </c>
      <c r="AY30" s="256"/>
      <c r="AZ30" s="294"/>
      <c r="BA30" s="94"/>
      <c r="BB30" s="261" t="s">
        <v>238</v>
      </c>
      <c r="BC30" s="256"/>
      <c r="BD30" s="294"/>
      <c r="BE30" s="94"/>
      <c r="BF30" s="261" t="s">
        <v>239</v>
      </c>
      <c r="BG30" s="256"/>
    </row>
    <row r="31" spans="2:59" ht="16.5" customHeight="1" thickTop="1" thickBot="1" x14ac:dyDescent="0.4">
      <c r="B31" s="63" t="s">
        <v>240</v>
      </c>
      <c r="C31" s="286"/>
      <c r="D31" s="306"/>
      <c r="E31" s="94"/>
      <c r="F31" s="262"/>
      <c r="G31" s="287"/>
      <c r="H31" s="294"/>
      <c r="I31" s="94"/>
      <c r="J31" s="262"/>
      <c r="K31" s="256"/>
      <c r="L31" s="294"/>
      <c r="M31" s="94"/>
      <c r="N31" s="262"/>
      <c r="O31" s="256"/>
      <c r="P31" s="294"/>
      <c r="Q31" s="96"/>
      <c r="R31" s="263"/>
      <c r="S31" s="256"/>
      <c r="T31" s="256"/>
      <c r="U31" s="96"/>
      <c r="V31" s="263"/>
      <c r="W31" s="256"/>
      <c r="X31" s="294"/>
      <c r="Y31" s="96"/>
      <c r="Z31" s="263"/>
      <c r="AA31" s="256"/>
      <c r="AB31" s="294"/>
      <c r="AC31" s="96"/>
      <c r="AD31" s="263"/>
      <c r="AE31" s="256"/>
      <c r="AF31" s="294"/>
      <c r="AG31" s="94"/>
      <c r="AH31" s="275"/>
      <c r="AI31" s="256"/>
      <c r="AJ31" s="294"/>
      <c r="AK31" s="94"/>
      <c r="AL31" s="275"/>
      <c r="AM31" s="256"/>
      <c r="AN31" s="294"/>
      <c r="AO31" s="94"/>
      <c r="AP31" s="275"/>
      <c r="AQ31" s="256"/>
      <c r="AR31" s="294"/>
      <c r="AS31" s="94"/>
      <c r="AT31" s="275"/>
      <c r="AU31" s="256"/>
      <c r="AV31" s="294"/>
      <c r="AW31" s="94"/>
      <c r="AX31" s="261"/>
      <c r="AY31" s="256"/>
      <c r="AZ31" s="294"/>
      <c r="BA31" s="94"/>
      <c r="BB31" s="261"/>
      <c r="BC31" s="256"/>
      <c r="BD31" s="294"/>
      <c r="BE31" s="94"/>
      <c r="BF31" s="261"/>
      <c r="BG31" s="256"/>
    </row>
    <row r="32" spans="2:59" ht="16.5" customHeight="1" thickTop="1" thickBot="1" x14ac:dyDescent="0.4">
      <c r="B32" s="63" t="s">
        <v>241</v>
      </c>
      <c r="C32" s="286"/>
      <c r="D32" s="306"/>
      <c r="E32" s="95"/>
      <c r="F32" s="262"/>
      <c r="G32" s="287"/>
      <c r="H32" s="294"/>
      <c r="I32" s="95"/>
      <c r="J32" s="262"/>
      <c r="K32" s="256"/>
      <c r="L32" s="294"/>
      <c r="M32" s="95"/>
      <c r="N32" s="262"/>
      <c r="O32" s="256"/>
      <c r="P32" s="294"/>
      <c r="Q32" s="94"/>
      <c r="R32" s="263"/>
      <c r="S32" s="256"/>
      <c r="T32" s="256"/>
      <c r="U32" s="94"/>
      <c r="V32" s="263"/>
      <c r="W32" s="256"/>
      <c r="X32" s="294"/>
      <c r="Y32" s="94"/>
      <c r="Z32" s="263"/>
      <c r="AA32" s="256"/>
      <c r="AB32" s="294"/>
      <c r="AC32" s="94"/>
      <c r="AD32" s="263"/>
      <c r="AE32" s="256"/>
      <c r="AF32" s="294"/>
      <c r="AG32" s="94"/>
      <c r="AH32" s="275"/>
      <c r="AI32" s="256"/>
      <c r="AJ32" s="294"/>
      <c r="AK32" s="94"/>
      <c r="AL32" s="275"/>
      <c r="AM32" s="256"/>
      <c r="AN32" s="294"/>
      <c r="AO32" s="94"/>
      <c r="AP32" s="275"/>
      <c r="AQ32" s="256"/>
      <c r="AR32" s="294"/>
      <c r="AS32" s="94"/>
      <c r="AT32" s="275"/>
      <c r="AU32" s="256"/>
      <c r="AV32" s="294"/>
      <c r="AW32" s="95"/>
      <c r="AX32" s="261"/>
      <c r="AY32" s="256"/>
      <c r="AZ32" s="294"/>
      <c r="BA32" s="95"/>
      <c r="BB32" s="261"/>
      <c r="BC32" s="256"/>
      <c r="BD32" s="294"/>
      <c r="BE32" s="95"/>
      <c r="BF32" s="261"/>
      <c r="BG32" s="256"/>
    </row>
    <row r="33" spans="2:59" ht="15.75" customHeight="1" thickTop="1" x14ac:dyDescent="0.35">
      <c r="C33" s="286"/>
      <c r="D33" s="306"/>
      <c r="E33" s="101"/>
      <c r="F33" s="102"/>
      <c r="G33" s="287"/>
      <c r="H33" s="294"/>
      <c r="I33" s="101"/>
      <c r="J33" s="102"/>
      <c r="K33" s="256"/>
      <c r="L33" s="294"/>
      <c r="M33" s="101"/>
      <c r="N33" s="102"/>
      <c r="O33" s="256"/>
      <c r="P33" s="294"/>
      <c r="Q33" s="101"/>
      <c r="R33" s="102"/>
      <c r="S33" s="256"/>
      <c r="T33" s="256"/>
      <c r="U33" s="101"/>
      <c r="V33" s="102"/>
      <c r="W33" s="256"/>
      <c r="X33" s="294"/>
      <c r="Y33" s="101"/>
      <c r="Z33" s="102"/>
      <c r="AA33" s="256"/>
      <c r="AB33" s="294"/>
      <c r="AC33" s="101"/>
      <c r="AD33" s="104"/>
      <c r="AE33" s="256"/>
      <c r="AF33" s="294"/>
      <c r="AG33" s="101"/>
      <c r="AH33" s="104"/>
      <c r="AI33" s="256"/>
      <c r="AJ33" s="294"/>
      <c r="AK33" s="101"/>
      <c r="AL33" s="104"/>
      <c r="AM33" s="256"/>
      <c r="AN33" s="294"/>
      <c r="AO33" s="101"/>
      <c r="AP33" s="104"/>
      <c r="AQ33" s="256"/>
      <c r="AR33" s="294"/>
      <c r="AS33" s="101"/>
      <c r="AT33" s="104"/>
      <c r="AU33" s="256"/>
      <c r="AV33" s="294"/>
      <c r="AW33" s="101"/>
      <c r="AX33" s="104"/>
      <c r="AY33" s="256"/>
      <c r="AZ33" s="294"/>
      <c r="BA33" s="101"/>
      <c r="BB33" s="104"/>
      <c r="BC33" s="256"/>
      <c r="BD33" s="294"/>
      <c r="BE33" s="101"/>
      <c r="BF33" s="104"/>
      <c r="BG33" s="256"/>
    </row>
    <row r="34" spans="2:59" ht="15" customHeight="1" x14ac:dyDescent="0.35">
      <c r="C34" s="286"/>
      <c r="D34" s="306"/>
      <c r="E34" s="101"/>
      <c r="F34" s="102"/>
      <c r="G34" s="287"/>
      <c r="H34" s="294"/>
      <c r="I34" s="101"/>
      <c r="J34" s="102"/>
      <c r="K34" s="256"/>
      <c r="L34" s="294"/>
      <c r="M34" s="101"/>
      <c r="N34" s="102"/>
      <c r="O34" s="256"/>
      <c r="P34" s="294"/>
      <c r="Q34" s="101"/>
      <c r="R34" s="102"/>
      <c r="S34" s="256"/>
      <c r="T34" s="256"/>
      <c r="U34" s="101"/>
      <c r="V34" s="102"/>
      <c r="W34" s="256"/>
      <c r="X34" s="294"/>
      <c r="Y34" s="101"/>
      <c r="Z34" s="102"/>
      <c r="AA34" s="256"/>
      <c r="AB34" s="294"/>
      <c r="AC34" s="101"/>
      <c r="AD34" s="104"/>
      <c r="AE34" s="256"/>
      <c r="AF34" s="294"/>
      <c r="AG34" s="101"/>
      <c r="AH34" s="104"/>
      <c r="AI34" s="256"/>
      <c r="AJ34" s="294"/>
      <c r="AK34" s="101"/>
      <c r="AL34" s="104"/>
      <c r="AM34" s="256"/>
      <c r="AN34" s="294"/>
      <c r="AO34" s="101"/>
      <c r="AP34" s="104"/>
      <c r="AQ34" s="256"/>
      <c r="AR34" s="294"/>
      <c r="AS34" s="101"/>
      <c r="AT34" s="104"/>
      <c r="AU34" s="256"/>
      <c r="AV34" s="294"/>
      <c r="AW34" s="101"/>
      <c r="AX34" s="104"/>
      <c r="AY34" s="256"/>
      <c r="AZ34" s="294"/>
      <c r="BA34" s="101"/>
      <c r="BB34" s="104"/>
      <c r="BC34" s="256"/>
      <c r="BD34" s="294"/>
      <c r="BE34" s="101"/>
      <c r="BF34" s="104"/>
      <c r="BG34" s="256"/>
    </row>
    <row r="35" spans="2:59" ht="115" customHeight="1" x14ac:dyDescent="0.35">
      <c r="B35" s="64" t="s">
        <v>242</v>
      </c>
      <c r="C35" s="286"/>
      <c r="D35" s="306"/>
      <c r="E35" s="271" t="s">
        <v>243</v>
      </c>
      <c r="F35" s="272"/>
      <c r="G35" s="287"/>
      <c r="H35" s="294"/>
      <c r="I35" s="271" t="s">
        <v>244</v>
      </c>
      <c r="J35" s="272"/>
      <c r="K35" s="256"/>
      <c r="L35" s="294"/>
      <c r="M35" s="271" t="s">
        <v>245</v>
      </c>
      <c r="N35" s="272"/>
      <c r="O35" s="256"/>
      <c r="P35" s="294"/>
      <c r="Q35" s="271" t="s">
        <v>246</v>
      </c>
      <c r="R35" s="272"/>
      <c r="S35" s="256"/>
      <c r="T35" s="256"/>
      <c r="U35" s="271" t="s">
        <v>247</v>
      </c>
      <c r="V35" s="272"/>
      <c r="W35" s="256"/>
      <c r="X35" s="294"/>
      <c r="Y35" s="271" t="s">
        <v>248</v>
      </c>
      <c r="Z35" s="272"/>
      <c r="AA35" s="256"/>
      <c r="AB35" s="294"/>
      <c r="AC35" s="271" t="s">
        <v>249</v>
      </c>
      <c r="AD35" s="272"/>
      <c r="AE35" s="256"/>
      <c r="AF35" s="294"/>
      <c r="AG35" s="271" t="s">
        <v>250</v>
      </c>
      <c r="AH35" s="272"/>
      <c r="AI35" s="256"/>
      <c r="AJ35" s="294"/>
      <c r="AK35" s="271" t="s">
        <v>251</v>
      </c>
      <c r="AL35" s="272"/>
      <c r="AM35" s="256"/>
      <c r="AN35" s="294"/>
      <c r="AO35" s="271" t="s">
        <v>252</v>
      </c>
      <c r="AP35" s="272"/>
      <c r="AQ35" s="256"/>
      <c r="AR35" s="294"/>
      <c r="AS35" s="271" t="s">
        <v>253</v>
      </c>
      <c r="AT35" s="272"/>
      <c r="AU35" s="256"/>
      <c r="AV35" s="294"/>
      <c r="AW35" s="271" t="s">
        <v>254</v>
      </c>
      <c r="AX35" s="272"/>
      <c r="AY35" s="256"/>
      <c r="AZ35" s="294"/>
      <c r="BA35" s="271" t="s">
        <v>255</v>
      </c>
      <c r="BB35" s="272"/>
      <c r="BC35" s="256"/>
      <c r="BD35" s="294"/>
      <c r="BE35" s="271" t="s">
        <v>256</v>
      </c>
      <c r="BF35" s="272"/>
      <c r="BG35" s="256"/>
    </row>
    <row r="36" spans="2:59" ht="105" customHeight="1" thickBot="1" x14ac:dyDescent="0.4">
      <c r="B36" s="67" t="s">
        <v>257</v>
      </c>
      <c r="C36" s="286"/>
      <c r="D36" s="306"/>
      <c r="E36" s="273" t="s">
        <v>258</v>
      </c>
      <c r="F36" s="291"/>
      <c r="G36" s="287"/>
      <c r="H36" s="294"/>
      <c r="I36" s="273" t="s">
        <v>259</v>
      </c>
      <c r="J36" s="291"/>
      <c r="K36" s="256"/>
      <c r="L36" s="294"/>
      <c r="M36" s="273" t="s">
        <v>260</v>
      </c>
      <c r="N36" s="291"/>
      <c r="O36" s="256"/>
      <c r="P36" s="294"/>
      <c r="Q36" s="273" t="s">
        <v>261</v>
      </c>
      <c r="R36" s="274"/>
      <c r="S36" s="256"/>
      <c r="T36" s="256"/>
      <c r="U36" s="273" t="s">
        <v>262</v>
      </c>
      <c r="V36" s="274"/>
      <c r="W36" s="256"/>
      <c r="X36" s="294"/>
      <c r="Y36" s="273" t="s">
        <v>263</v>
      </c>
      <c r="Z36" s="291"/>
      <c r="AA36" s="256"/>
      <c r="AB36" s="294"/>
      <c r="AC36" s="276" t="s">
        <v>264</v>
      </c>
      <c r="AD36" s="277"/>
      <c r="AE36" s="256"/>
      <c r="AF36" s="294"/>
      <c r="AG36" s="276" t="s">
        <v>265</v>
      </c>
      <c r="AH36" s="277"/>
      <c r="AI36" s="256"/>
      <c r="AJ36" s="294"/>
      <c r="AK36" s="276" t="s">
        <v>266</v>
      </c>
      <c r="AL36" s="277"/>
      <c r="AM36" s="256"/>
      <c r="AN36" s="294"/>
      <c r="AO36" s="276" t="s">
        <v>267</v>
      </c>
      <c r="AP36" s="277"/>
      <c r="AQ36" s="256"/>
      <c r="AR36" s="294"/>
      <c r="AS36" s="276" t="s">
        <v>268</v>
      </c>
      <c r="AT36" s="277"/>
      <c r="AU36" s="256"/>
      <c r="AV36" s="294"/>
      <c r="AW36" s="276" t="s">
        <v>269</v>
      </c>
      <c r="AX36" s="277"/>
      <c r="AY36" s="256"/>
      <c r="AZ36" s="294"/>
      <c r="BA36" s="276" t="s">
        <v>270</v>
      </c>
      <c r="BB36" s="277"/>
      <c r="BC36" s="256"/>
      <c r="BD36" s="294"/>
      <c r="BE36" s="276" t="s">
        <v>271</v>
      </c>
      <c r="BF36" s="277"/>
      <c r="BG36" s="256"/>
    </row>
    <row r="37" spans="2:59" ht="8.5" customHeight="1" x14ac:dyDescent="0.35">
      <c r="D37" s="300"/>
      <c r="E37" s="301"/>
      <c r="F37" s="301"/>
      <c r="G37" s="302"/>
      <c r="H37" s="303">
        <f>'Island inputs'!$D$12</f>
        <v>313.20012000000003</v>
      </c>
      <c r="I37" s="304"/>
      <c r="J37" s="304"/>
      <c r="K37" s="305"/>
      <c r="L37" s="303">
        <f>'Island inputs'!$D$12</f>
        <v>313.20012000000003</v>
      </c>
      <c r="M37" s="304"/>
      <c r="N37" s="304"/>
      <c r="O37" s="305"/>
      <c r="P37" s="295"/>
      <c r="Q37" s="270">
        <f>'Island inputs'!$D$12</f>
        <v>313.20012000000003</v>
      </c>
      <c r="R37" s="270"/>
      <c r="S37" s="257"/>
      <c r="T37" s="257"/>
      <c r="U37" s="270">
        <f>'Island inputs'!$D$12</f>
        <v>313.20012000000003</v>
      </c>
      <c r="V37" s="270"/>
      <c r="W37" s="257"/>
      <c r="X37" s="295"/>
      <c r="Y37" s="296">
        <f>'Island inputs'!$D$12</f>
        <v>313.20012000000003</v>
      </c>
      <c r="Z37" s="296"/>
      <c r="AA37" s="257"/>
      <c r="AB37" s="295"/>
      <c r="AC37" s="296">
        <f>'Island inputs'!$D$12</f>
        <v>313.20012000000003</v>
      </c>
      <c r="AD37" s="296"/>
      <c r="AE37" s="257"/>
      <c r="AF37" s="295"/>
      <c r="AG37" s="296">
        <f>'Island inputs'!$D$12</f>
        <v>313.20012000000003</v>
      </c>
      <c r="AH37" s="296"/>
      <c r="AI37" s="257"/>
      <c r="AJ37" s="295"/>
      <c r="AK37" s="296">
        <f>'Island inputs'!$D$12</f>
        <v>313.20012000000003</v>
      </c>
      <c r="AL37" s="296"/>
      <c r="AM37" s="257"/>
      <c r="AN37" s="295"/>
      <c r="AO37" s="296">
        <f>'Island inputs'!$D$12</f>
        <v>313.20012000000003</v>
      </c>
      <c r="AP37" s="296"/>
      <c r="AQ37" s="257"/>
      <c r="AR37" s="295"/>
      <c r="AS37" s="296">
        <f>'Island inputs'!$D$12</f>
        <v>313.20012000000003</v>
      </c>
      <c r="AT37" s="296"/>
      <c r="AU37" s="257"/>
      <c r="AV37" s="295"/>
      <c r="AW37" s="296">
        <f>'Island inputs'!$D$12</f>
        <v>313.20012000000003</v>
      </c>
      <c r="AX37" s="296"/>
      <c r="AY37" s="257"/>
      <c r="AZ37" s="295"/>
      <c r="BA37" s="296">
        <f>'Island inputs'!$D$11</f>
        <v>2610.0010000000002</v>
      </c>
      <c r="BB37" s="296"/>
      <c r="BC37" s="257"/>
      <c r="BD37" s="295"/>
      <c r="BE37" s="296">
        <f>'Island inputs'!$D$11</f>
        <v>2610.0010000000002</v>
      </c>
      <c r="BF37" s="296"/>
      <c r="BG37" s="257"/>
    </row>
    <row r="39" spans="2:59" s="120" customFormat="1" x14ac:dyDescent="0.35">
      <c r="B39" s="118"/>
      <c r="C39" s="118"/>
      <c r="D39" s="118"/>
      <c r="E39" s="118"/>
      <c r="F39" s="118"/>
      <c r="G39" s="118"/>
      <c r="H39" s="118"/>
      <c r="I39" s="118"/>
      <c r="J39" s="118"/>
      <c r="K39" s="118"/>
      <c r="L39" s="118"/>
      <c r="M39" s="118"/>
      <c r="N39" s="118"/>
      <c r="O39" s="118"/>
      <c r="P39" s="118"/>
      <c r="Q39" s="118"/>
      <c r="R39" s="121"/>
      <c r="S39" s="121"/>
      <c r="T39" s="121"/>
      <c r="U39" s="118"/>
      <c r="V39" s="118"/>
      <c r="W39" s="121"/>
      <c r="X39" s="118"/>
      <c r="Y39" s="121"/>
      <c r="Z39" s="118"/>
      <c r="AA39" s="121"/>
      <c r="AB39" s="121"/>
      <c r="AC39" s="121"/>
      <c r="AD39" s="118"/>
      <c r="AE39" s="121"/>
      <c r="AF39" s="121"/>
      <c r="AG39" s="121"/>
      <c r="AH39" s="118"/>
      <c r="AI39" s="121"/>
      <c r="AJ39" s="121"/>
      <c r="AK39" s="121"/>
      <c r="AL39" s="118"/>
      <c r="AM39" s="121"/>
      <c r="AN39" s="121"/>
      <c r="AO39" s="121"/>
      <c r="AP39" s="118"/>
      <c r="AQ39" s="121"/>
      <c r="AR39" s="121"/>
      <c r="AS39" s="121"/>
      <c r="AT39" s="118"/>
      <c r="AU39" s="121"/>
      <c r="AV39" s="121"/>
      <c r="AW39" s="121"/>
      <c r="AX39" s="118"/>
      <c r="AY39" s="121"/>
      <c r="AZ39" s="121"/>
      <c r="BA39" s="121"/>
      <c r="BB39" s="118"/>
      <c r="BC39" s="121"/>
      <c r="BD39" s="121"/>
      <c r="BE39" s="121"/>
      <c r="BF39" s="118"/>
      <c r="BG39" s="121"/>
    </row>
    <row r="40" spans="2:59" s="120" customFormat="1" x14ac:dyDescent="0.35">
      <c r="B40" s="118"/>
      <c r="C40" s="118"/>
      <c r="D40" s="118"/>
      <c r="E40" s="118"/>
      <c r="F40" s="118"/>
      <c r="G40" s="118"/>
      <c r="H40" s="118"/>
      <c r="I40" s="118"/>
      <c r="J40" s="11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18"/>
      <c r="AR40" s="118"/>
      <c r="AS40" s="118"/>
      <c r="AT40" s="118"/>
      <c r="AU40" s="118"/>
      <c r="AV40" s="118"/>
      <c r="AW40" s="118"/>
      <c r="AX40" s="118"/>
      <c r="AY40" s="118"/>
      <c r="AZ40" s="118"/>
      <c r="BA40" s="118"/>
      <c r="BB40" s="118"/>
      <c r="BC40" s="118"/>
      <c r="BD40" s="118"/>
      <c r="BE40" s="118"/>
      <c r="BF40" s="118"/>
      <c r="BG40" s="118"/>
    </row>
    <row r="41" spans="2:59" s="120" customFormat="1" x14ac:dyDescent="0.35">
      <c r="B41" s="118"/>
      <c r="C41" s="118"/>
      <c r="D41" s="118"/>
      <c r="E41" s="118"/>
      <c r="F41" s="118"/>
      <c r="G41" s="118"/>
      <c r="H41" s="118"/>
      <c r="I41" s="118"/>
      <c r="J41" s="118"/>
      <c r="K41" s="118"/>
      <c r="L41" s="118"/>
      <c r="M41" s="118"/>
      <c r="N41" s="118"/>
      <c r="O41" s="118"/>
      <c r="P41" s="118"/>
      <c r="Q41" s="118"/>
      <c r="R41" s="118"/>
      <c r="S41" s="118"/>
      <c r="T41" s="118"/>
      <c r="U41" s="118"/>
      <c r="V41" s="118"/>
      <c r="W41" s="118"/>
      <c r="X41" s="118"/>
      <c r="Y41" s="118"/>
      <c r="Z41" s="118"/>
      <c r="AA41" s="118"/>
      <c r="AB41" s="118"/>
      <c r="AC41" s="118"/>
      <c r="AD41" s="118"/>
      <c r="AE41" s="118"/>
      <c r="AF41" s="118"/>
      <c r="AG41" s="118"/>
      <c r="AH41" s="118"/>
      <c r="AI41" s="118"/>
      <c r="AJ41" s="118"/>
      <c r="AK41" s="118"/>
      <c r="AL41" s="118"/>
      <c r="AM41" s="118"/>
      <c r="AN41" s="118"/>
      <c r="AO41" s="118"/>
      <c r="AP41" s="118"/>
      <c r="AQ41" s="118"/>
      <c r="AR41" s="118"/>
      <c r="AS41" s="118"/>
      <c r="AT41" s="118"/>
      <c r="AU41" s="118"/>
      <c r="AV41" s="118"/>
      <c r="AW41" s="118"/>
      <c r="AX41" s="118"/>
      <c r="AY41" s="118"/>
      <c r="AZ41" s="118"/>
      <c r="BA41" s="118"/>
      <c r="BB41" s="118"/>
      <c r="BC41" s="118"/>
      <c r="BD41" s="118"/>
      <c r="BE41" s="118"/>
      <c r="BF41" s="118"/>
      <c r="BG41" s="118"/>
    </row>
    <row r="42" spans="2:59" s="120" customFormat="1" x14ac:dyDescent="0.35">
      <c r="B42" s="118"/>
      <c r="C42" s="118"/>
      <c r="D42" s="118"/>
      <c r="E42" s="118"/>
      <c r="F42" s="118"/>
      <c r="G42" s="118"/>
      <c r="H42" s="118"/>
      <c r="I42" s="118"/>
      <c r="J42" s="118"/>
      <c r="K42" s="118"/>
      <c r="L42" s="118"/>
      <c r="M42" s="118"/>
      <c r="N42" s="118"/>
      <c r="O42" s="118"/>
      <c r="P42" s="118"/>
      <c r="Q42" s="118"/>
      <c r="R42" s="118"/>
      <c r="S42" s="118"/>
      <c r="T42" s="118"/>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c r="AQ42" s="118"/>
      <c r="AR42" s="118"/>
      <c r="AS42" s="118"/>
      <c r="AT42" s="118"/>
      <c r="AU42" s="118"/>
      <c r="AV42" s="118"/>
      <c r="AW42" s="118"/>
      <c r="AX42" s="118"/>
      <c r="AY42" s="118"/>
      <c r="AZ42" s="118"/>
      <c r="BA42" s="118"/>
      <c r="BB42" s="118"/>
      <c r="BC42" s="118"/>
      <c r="BD42" s="118"/>
      <c r="BE42" s="118"/>
      <c r="BF42" s="118"/>
      <c r="BG42" s="118"/>
    </row>
    <row r="43" spans="2:59" s="120" customFormat="1" x14ac:dyDescent="0.35">
      <c r="B43" s="118"/>
      <c r="C43" s="118"/>
      <c r="D43" s="118"/>
      <c r="E43" s="118"/>
      <c r="F43" s="118"/>
      <c r="G43" s="118"/>
      <c r="H43" s="118"/>
      <c r="I43" s="118"/>
      <c r="J43" s="118"/>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18"/>
      <c r="AR43" s="118"/>
      <c r="AS43" s="118"/>
      <c r="AT43" s="118"/>
      <c r="AU43" s="118"/>
      <c r="AV43" s="118"/>
      <c r="AW43" s="118"/>
      <c r="AX43" s="118"/>
      <c r="AY43" s="118"/>
      <c r="AZ43" s="118"/>
      <c r="BA43" s="118"/>
      <c r="BB43" s="118"/>
      <c r="BC43" s="118"/>
      <c r="BD43" s="118"/>
      <c r="BE43" s="118"/>
      <c r="BF43" s="118"/>
      <c r="BG43" s="118"/>
    </row>
    <row r="44" spans="2:59" s="120" customFormat="1" x14ac:dyDescent="0.35">
      <c r="B44" s="118"/>
      <c r="C44" s="118"/>
      <c r="D44" s="118"/>
      <c r="E44" s="118"/>
      <c r="F44" s="118"/>
      <c r="G44" s="118"/>
      <c r="H44" s="118"/>
      <c r="I44" s="118"/>
      <c r="J44" s="118"/>
      <c r="K44" s="118"/>
      <c r="L44" s="118"/>
      <c r="M44" s="118"/>
      <c r="N44" s="118"/>
      <c r="O44" s="118"/>
      <c r="P44" s="118"/>
      <c r="Q44" s="118"/>
      <c r="R44" s="118"/>
      <c r="S44" s="118"/>
      <c r="T44" s="118"/>
      <c r="U44" s="118"/>
      <c r="V44" s="118"/>
      <c r="W44" s="118"/>
      <c r="X44" s="118"/>
      <c r="Y44" s="118"/>
      <c r="Z44" s="118"/>
      <c r="AA44" s="118"/>
      <c r="AB44" s="118"/>
      <c r="AC44" s="118"/>
      <c r="AD44" s="118"/>
      <c r="AE44" s="118"/>
      <c r="AF44" s="118"/>
      <c r="AG44" s="118"/>
      <c r="AH44" s="118"/>
      <c r="AI44" s="118"/>
      <c r="AJ44" s="118"/>
      <c r="AK44" s="118"/>
      <c r="AL44" s="118"/>
      <c r="AM44" s="118"/>
      <c r="AN44" s="118"/>
      <c r="AO44" s="118"/>
      <c r="AP44" s="118"/>
      <c r="AQ44" s="118"/>
      <c r="AR44" s="118"/>
      <c r="AS44" s="118"/>
      <c r="AT44" s="118"/>
      <c r="AU44" s="118"/>
      <c r="AV44" s="118"/>
      <c r="AW44" s="118"/>
      <c r="AX44" s="118"/>
      <c r="AY44" s="118"/>
      <c r="AZ44" s="118"/>
      <c r="BA44" s="118"/>
      <c r="BB44" s="118"/>
      <c r="BC44" s="118"/>
      <c r="BD44" s="118"/>
      <c r="BE44" s="118"/>
      <c r="BF44" s="118"/>
      <c r="BG44" s="118"/>
    </row>
    <row r="45" spans="2:59" s="120" customFormat="1" x14ac:dyDescent="0.35">
      <c r="B45" s="118"/>
      <c r="C45" s="118"/>
      <c r="D45" s="118"/>
      <c r="E45" s="118"/>
      <c r="F45" s="118"/>
      <c r="G45" s="118"/>
      <c r="H45" s="118"/>
      <c r="I45" s="118"/>
      <c r="J45" s="118"/>
      <c r="K45" s="118"/>
      <c r="L45" s="118"/>
      <c r="M45" s="118"/>
      <c r="N45" s="118"/>
      <c r="O45" s="118"/>
      <c r="P45" s="118"/>
      <c r="Q45" s="118"/>
      <c r="R45" s="118"/>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c r="AT45" s="118"/>
      <c r="AU45" s="118"/>
      <c r="AV45" s="118"/>
      <c r="AW45" s="118"/>
      <c r="AX45" s="118"/>
      <c r="AY45" s="118"/>
      <c r="AZ45" s="118"/>
      <c r="BA45" s="118"/>
      <c r="BB45" s="118"/>
      <c r="BC45" s="118"/>
      <c r="BD45" s="118"/>
      <c r="BE45" s="118"/>
      <c r="BF45" s="118"/>
      <c r="BG45" s="118"/>
    </row>
    <row r="46" spans="2:59" s="120" customFormat="1" x14ac:dyDescent="0.35">
      <c r="B46" s="118"/>
      <c r="C46" s="118"/>
      <c r="D46" s="118"/>
      <c r="E46" s="118"/>
      <c r="F46" s="118"/>
      <c r="G46" s="118"/>
      <c r="H46" s="118"/>
      <c r="I46" s="118"/>
      <c r="J46" s="118"/>
      <c r="K46" s="118"/>
      <c r="L46" s="118"/>
      <c r="M46" s="118"/>
      <c r="N46" s="118"/>
      <c r="O46" s="118"/>
      <c r="P46" s="118"/>
      <c r="Q46" s="118"/>
      <c r="R46" s="118"/>
      <c r="S46" s="118"/>
      <c r="T46" s="118"/>
      <c r="U46" s="118"/>
      <c r="V46" s="118"/>
      <c r="W46" s="118"/>
      <c r="X46" s="118"/>
      <c r="Y46" s="118"/>
      <c r="Z46" s="118"/>
      <c r="AA46" s="118"/>
      <c r="AB46" s="118"/>
      <c r="AC46" s="118"/>
      <c r="AD46" s="118"/>
      <c r="AE46" s="118"/>
      <c r="AF46" s="118"/>
      <c r="AG46" s="118"/>
      <c r="AH46" s="118"/>
      <c r="AI46" s="118"/>
      <c r="AJ46" s="118"/>
      <c r="AK46" s="118"/>
      <c r="AL46" s="118"/>
      <c r="AM46" s="118"/>
      <c r="AN46" s="118"/>
      <c r="AO46" s="118"/>
      <c r="AP46" s="118"/>
      <c r="AQ46" s="118"/>
      <c r="AR46" s="118"/>
      <c r="AS46" s="118"/>
      <c r="AT46" s="118"/>
      <c r="AU46" s="118"/>
      <c r="AV46" s="118"/>
      <c r="AW46" s="118"/>
      <c r="AX46" s="118"/>
      <c r="AY46" s="118"/>
      <c r="AZ46" s="118"/>
      <c r="BA46" s="118"/>
      <c r="BB46" s="118"/>
      <c r="BC46" s="118"/>
      <c r="BD46" s="118"/>
      <c r="BE46" s="118"/>
      <c r="BF46" s="118"/>
      <c r="BG46" s="118"/>
    </row>
    <row r="47" spans="2:59" s="120" customFormat="1" x14ac:dyDescent="0.35">
      <c r="B47" s="118"/>
      <c r="C47" s="118"/>
      <c r="D47" s="118"/>
      <c r="E47" s="118"/>
      <c r="F47" s="118"/>
      <c r="G47" s="118"/>
      <c r="H47" s="118"/>
      <c r="I47" s="118"/>
      <c r="J47" s="118"/>
      <c r="K47" s="118"/>
      <c r="L47" s="118"/>
      <c r="M47" s="118"/>
      <c r="N47" s="118"/>
      <c r="O47" s="118"/>
      <c r="P47" s="118"/>
      <c r="Q47" s="118"/>
      <c r="R47" s="118"/>
      <c r="S47" s="118"/>
      <c r="T47" s="118"/>
      <c r="U47" s="118"/>
      <c r="V47" s="118"/>
      <c r="W47" s="118"/>
      <c r="X47" s="118"/>
      <c r="Y47" s="118"/>
      <c r="Z47" s="118"/>
      <c r="AA47" s="118"/>
      <c r="AB47" s="118"/>
      <c r="AC47" s="118"/>
      <c r="AD47" s="118"/>
      <c r="AE47" s="118"/>
      <c r="AF47" s="118"/>
      <c r="AG47" s="118"/>
      <c r="AH47" s="118"/>
      <c r="AI47" s="118"/>
      <c r="AJ47" s="118"/>
      <c r="AK47" s="118"/>
      <c r="AL47" s="118"/>
      <c r="AM47" s="118"/>
      <c r="AN47" s="118"/>
      <c r="AO47" s="118"/>
      <c r="AP47" s="118"/>
      <c r="AQ47" s="118"/>
      <c r="AR47" s="118"/>
      <c r="AS47" s="118"/>
      <c r="AT47" s="118"/>
      <c r="AU47" s="118"/>
      <c r="AV47" s="118"/>
      <c r="AW47" s="118"/>
      <c r="AX47" s="118"/>
      <c r="AY47" s="118"/>
      <c r="AZ47" s="118"/>
      <c r="BA47" s="118"/>
      <c r="BB47" s="118"/>
      <c r="BC47" s="118"/>
      <c r="BD47" s="118"/>
      <c r="BE47" s="118"/>
      <c r="BF47" s="118"/>
      <c r="BG47" s="118"/>
    </row>
    <row r="48" spans="2:59" s="120" customFormat="1" x14ac:dyDescent="0.35">
      <c r="B48" s="118"/>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c r="AA48" s="118"/>
      <c r="AB48" s="118"/>
      <c r="AC48" s="118"/>
      <c r="AD48" s="118"/>
      <c r="AE48" s="118"/>
      <c r="AF48" s="118"/>
      <c r="AG48" s="118"/>
      <c r="AH48" s="118"/>
      <c r="AI48" s="118"/>
      <c r="AJ48" s="118"/>
      <c r="AK48" s="118"/>
      <c r="AL48" s="118"/>
      <c r="AM48" s="118"/>
      <c r="AN48" s="118"/>
      <c r="AO48" s="118"/>
      <c r="AP48" s="118"/>
      <c r="AQ48" s="118"/>
      <c r="AR48" s="118"/>
      <c r="AS48" s="118"/>
      <c r="AT48" s="118"/>
      <c r="AU48" s="118"/>
      <c r="AV48" s="118"/>
      <c r="AW48" s="118"/>
      <c r="AX48" s="118"/>
      <c r="AY48" s="118"/>
      <c r="AZ48" s="118"/>
      <c r="BA48" s="118"/>
      <c r="BB48" s="118"/>
      <c r="BC48" s="118"/>
      <c r="BD48" s="118"/>
      <c r="BE48" s="118"/>
      <c r="BF48" s="118"/>
      <c r="BG48" s="118"/>
    </row>
    <row r="49" spans="2:59" s="120" customFormat="1" x14ac:dyDescent="0.35">
      <c r="B49" s="118"/>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c r="AD49" s="118"/>
      <c r="AE49" s="118"/>
      <c r="AF49" s="118"/>
      <c r="AG49" s="118"/>
      <c r="AH49" s="118"/>
      <c r="AI49" s="118"/>
      <c r="AJ49" s="118"/>
      <c r="AK49" s="118"/>
      <c r="AL49" s="118"/>
      <c r="AM49" s="118"/>
      <c r="AN49" s="118"/>
      <c r="AO49" s="118"/>
      <c r="AP49" s="118"/>
      <c r="AQ49" s="118"/>
      <c r="AR49" s="118"/>
      <c r="AS49" s="118"/>
      <c r="AT49" s="118"/>
      <c r="AU49" s="118"/>
      <c r="AV49" s="118"/>
      <c r="AW49" s="118"/>
      <c r="AX49" s="118"/>
      <c r="AY49" s="118"/>
      <c r="AZ49" s="118"/>
      <c r="BA49" s="118"/>
      <c r="BB49" s="118"/>
      <c r="BC49" s="118"/>
      <c r="BD49" s="118"/>
      <c r="BE49" s="118"/>
      <c r="BF49" s="118"/>
      <c r="BG49" s="118"/>
    </row>
    <row r="50" spans="2:59" s="120" customFormat="1" x14ac:dyDescent="0.35">
      <c r="B50" s="118"/>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8"/>
      <c r="AK50" s="118"/>
      <c r="AL50" s="118"/>
      <c r="AM50" s="118"/>
      <c r="AN50" s="118"/>
      <c r="AO50" s="118"/>
      <c r="AP50" s="118"/>
      <c r="AQ50" s="118"/>
      <c r="AR50" s="118"/>
      <c r="AS50" s="118"/>
      <c r="AT50" s="118"/>
      <c r="AU50" s="118"/>
      <c r="AV50" s="118"/>
      <c r="AW50" s="118"/>
      <c r="AX50" s="118"/>
      <c r="AY50" s="118"/>
      <c r="AZ50" s="118"/>
      <c r="BA50" s="118"/>
      <c r="BB50" s="118"/>
      <c r="BC50" s="118"/>
      <c r="BD50" s="118"/>
      <c r="BE50" s="118"/>
      <c r="BF50" s="118"/>
      <c r="BG50" s="118"/>
    </row>
    <row r="51" spans="2:59" s="120" customFormat="1" x14ac:dyDescent="0.35">
      <c r="B51" s="118"/>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c r="AX51" s="118"/>
      <c r="AY51" s="118"/>
      <c r="AZ51" s="118"/>
      <c r="BA51" s="118"/>
      <c r="BB51" s="118"/>
      <c r="BC51" s="118"/>
      <c r="BD51" s="118"/>
      <c r="BE51" s="118"/>
      <c r="BF51" s="118"/>
      <c r="BG51" s="118"/>
    </row>
    <row r="52" spans="2:59" s="120" customFormat="1" x14ac:dyDescent="0.35">
      <c r="B52" s="118"/>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8"/>
      <c r="AK52" s="118"/>
      <c r="AL52" s="118"/>
      <c r="AM52" s="118"/>
      <c r="AN52" s="118"/>
      <c r="AO52" s="118"/>
      <c r="AP52" s="118"/>
      <c r="AQ52" s="118"/>
      <c r="AR52" s="118"/>
      <c r="AS52" s="118"/>
      <c r="AT52" s="118"/>
      <c r="AU52" s="118"/>
      <c r="AV52" s="118"/>
      <c r="AW52" s="118"/>
      <c r="AX52" s="118"/>
      <c r="AY52" s="118"/>
      <c r="AZ52" s="118"/>
      <c r="BA52" s="118"/>
      <c r="BB52" s="118"/>
      <c r="BC52" s="118"/>
      <c r="BD52" s="118"/>
      <c r="BE52" s="118"/>
      <c r="BF52" s="118"/>
      <c r="BG52" s="118"/>
    </row>
    <row r="53" spans="2:59" s="120" customFormat="1" x14ac:dyDescent="0.35">
      <c r="B53" s="118"/>
      <c r="C53" s="118"/>
      <c r="D53" s="118"/>
      <c r="E53" s="118"/>
      <c r="F53" s="118"/>
      <c r="G53" s="118"/>
      <c r="H53" s="118"/>
      <c r="I53" s="118"/>
      <c r="J53" s="118"/>
      <c r="K53" s="118"/>
      <c r="L53" s="118"/>
      <c r="M53" s="118"/>
      <c r="N53" s="118"/>
      <c r="O53" s="118"/>
      <c r="P53" s="118"/>
      <c r="Q53" s="118"/>
      <c r="R53" s="118"/>
      <c r="S53" s="118"/>
      <c r="T53" s="118"/>
      <c r="U53" s="118"/>
      <c r="V53" s="118"/>
      <c r="W53" s="118"/>
      <c r="X53" s="118"/>
      <c r="Y53" s="118"/>
      <c r="Z53" s="118"/>
      <c r="AA53" s="118"/>
      <c r="AB53" s="118"/>
      <c r="AC53" s="118"/>
      <c r="AD53" s="118"/>
      <c r="AE53" s="118"/>
      <c r="AF53" s="118"/>
      <c r="AG53" s="118"/>
      <c r="AH53" s="118"/>
      <c r="AI53" s="118"/>
      <c r="AJ53" s="118"/>
      <c r="AK53" s="118"/>
      <c r="AL53" s="118"/>
      <c r="AM53" s="118"/>
      <c r="AN53" s="118"/>
      <c r="AO53" s="118"/>
      <c r="AP53" s="118"/>
      <c r="AQ53" s="118"/>
      <c r="AR53" s="118"/>
      <c r="AS53" s="118"/>
      <c r="AT53" s="118"/>
      <c r="AU53" s="118"/>
      <c r="AV53" s="118"/>
      <c r="AW53" s="118"/>
      <c r="AX53" s="118"/>
      <c r="AY53" s="118"/>
      <c r="AZ53" s="118"/>
      <c r="BA53" s="118"/>
      <c r="BB53" s="118"/>
      <c r="BC53" s="118"/>
      <c r="BD53" s="118"/>
      <c r="BE53" s="118"/>
      <c r="BF53" s="118"/>
      <c r="BG53" s="118"/>
    </row>
    <row r="54" spans="2:59" s="120" customFormat="1" x14ac:dyDescent="0.35">
      <c r="B54" s="118"/>
      <c r="C54" s="118"/>
      <c r="D54" s="118"/>
      <c r="E54" s="118"/>
      <c r="F54" s="118"/>
      <c r="G54" s="118"/>
      <c r="H54" s="118"/>
      <c r="I54" s="118"/>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c r="AZ54" s="118"/>
      <c r="BA54" s="118"/>
      <c r="BB54" s="118"/>
      <c r="BC54" s="118"/>
      <c r="BD54" s="118"/>
      <c r="BE54" s="118"/>
      <c r="BF54" s="118"/>
      <c r="BG54" s="118"/>
    </row>
    <row r="55" spans="2:59" s="120" customFormat="1" x14ac:dyDescent="0.35">
      <c r="B55" s="118"/>
      <c r="C55" s="118"/>
      <c r="D55" s="118"/>
      <c r="E55" s="118"/>
      <c r="F55" s="118"/>
      <c r="G55" s="118"/>
      <c r="H55" s="118"/>
      <c r="I55" s="118"/>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c r="AZ55" s="118"/>
      <c r="BA55" s="118"/>
      <c r="BB55" s="118"/>
      <c r="BC55" s="118"/>
      <c r="BD55" s="118"/>
      <c r="BE55" s="118"/>
      <c r="BF55" s="118"/>
      <c r="BG55" s="118"/>
    </row>
    <row r="56" spans="2:59" s="120" customFormat="1" x14ac:dyDescent="0.35">
      <c r="B56" s="118"/>
      <c r="C56" s="118"/>
      <c r="D56" s="118"/>
      <c r="E56" s="118"/>
      <c r="F56" s="118"/>
      <c r="G56" s="118"/>
      <c r="H56" s="118"/>
      <c r="I56" s="118"/>
      <c r="J56" s="118"/>
      <c r="K56" s="118"/>
      <c r="L56" s="118"/>
      <c r="M56" s="118"/>
      <c r="N56" s="118"/>
      <c r="O56" s="118"/>
      <c r="P56" s="118"/>
      <c r="Q56" s="118"/>
      <c r="R56" s="118"/>
      <c r="S56" s="118"/>
      <c r="T56" s="118"/>
      <c r="U56" s="118"/>
      <c r="V56" s="118"/>
      <c r="W56" s="118"/>
      <c r="X56" s="118"/>
      <c r="Y56" s="118"/>
      <c r="Z56" s="118"/>
      <c r="AA56" s="118"/>
      <c r="AB56" s="118"/>
      <c r="AC56" s="118"/>
      <c r="AD56" s="118"/>
      <c r="AE56" s="118"/>
      <c r="AF56" s="118"/>
      <c r="AG56" s="118"/>
      <c r="AH56" s="118"/>
      <c r="AI56" s="118"/>
      <c r="AJ56" s="118"/>
      <c r="AK56" s="118"/>
      <c r="AL56" s="118"/>
      <c r="AM56" s="118"/>
      <c r="AN56" s="118"/>
      <c r="AO56" s="118"/>
      <c r="AP56" s="118"/>
      <c r="AQ56" s="118"/>
      <c r="AR56" s="118"/>
      <c r="AS56" s="118"/>
      <c r="AT56" s="118"/>
      <c r="AU56" s="118"/>
      <c r="AV56" s="118"/>
      <c r="AW56" s="118"/>
      <c r="AX56" s="118"/>
      <c r="AY56" s="118"/>
      <c r="AZ56" s="118"/>
      <c r="BA56" s="118"/>
      <c r="BB56" s="118"/>
      <c r="BC56" s="118"/>
      <c r="BD56" s="118"/>
      <c r="BE56" s="118"/>
      <c r="BF56" s="118"/>
      <c r="BG56" s="118"/>
    </row>
    <row r="57" spans="2:59" s="120" customFormat="1" x14ac:dyDescent="0.35">
      <c r="B57" s="118"/>
      <c r="C57" s="118"/>
      <c r="D57" s="118"/>
      <c r="E57" s="118"/>
      <c r="F57" s="118"/>
      <c r="G57" s="118"/>
      <c r="H57" s="118"/>
      <c r="I57" s="118"/>
      <c r="J57" s="118"/>
      <c r="K57" s="118"/>
      <c r="L57" s="118"/>
      <c r="M57" s="118"/>
      <c r="N57" s="118"/>
      <c r="O57" s="118"/>
      <c r="P57" s="118"/>
      <c r="Q57" s="118"/>
      <c r="R57" s="118"/>
      <c r="S57" s="118"/>
      <c r="T57" s="118"/>
      <c r="U57" s="118"/>
      <c r="V57" s="118"/>
      <c r="W57" s="118"/>
      <c r="X57" s="118"/>
      <c r="Y57" s="118"/>
      <c r="Z57" s="118"/>
      <c r="AA57" s="118"/>
      <c r="AB57" s="118"/>
      <c r="AC57" s="118"/>
      <c r="AD57" s="118"/>
      <c r="AE57" s="118"/>
      <c r="AF57" s="118"/>
      <c r="AG57" s="118"/>
      <c r="AH57" s="118"/>
      <c r="AI57" s="118"/>
      <c r="AJ57" s="118"/>
      <c r="AK57" s="118"/>
      <c r="AL57" s="118"/>
      <c r="AM57" s="118"/>
      <c r="AN57" s="118"/>
      <c r="AO57" s="118"/>
      <c r="AP57" s="118"/>
      <c r="AQ57" s="118"/>
      <c r="AR57" s="118"/>
      <c r="AS57" s="118"/>
      <c r="AT57" s="118"/>
      <c r="AU57" s="118"/>
      <c r="AV57" s="118"/>
      <c r="AW57" s="118"/>
      <c r="AX57" s="118"/>
      <c r="AY57" s="118"/>
      <c r="AZ57" s="118"/>
      <c r="BA57" s="118"/>
      <c r="BB57" s="118"/>
      <c r="BC57" s="118"/>
      <c r="BD57" s="118"/>
      <c r="BE57" s="118"/>
      <c r="BF57" s="118"/>
      <c r="BG57" s="118"/>
    </row>
    <row r="58" spans="2:59" s="120" customFormat="1" x14ac:dyDescent="0.35">
      <c r="B58" s="118"/>
      <c r="C58" s="118"/>
      <c r="D58" s="118"/>
      <c r="E58" s="118"/>
      <c r="F58" s="118"/>
      <c r="G58" s="118"/>
      <c r="H58" s="118"/>
      <c r="I58" s="118"/>
      <c r="J58" s="118"/>
      <c r="K58" s="118"/>
      <c r="L58" s="118"/>
      <c r="M58" s="118"/>
      <c r="N58" s="118"/>
      <c r="O58" s="118"/>
      <c r="P58" s="118"/>
      <c r="Q58" s="118"/>
      <c r="R58" s="118"/>
      <c r="S58" s="118"/>
      <c r="T58" s="118"/>
      <c r="U58" s="118"/>
      <c r="V58" s="118"/>
      <c r="W58" s="118"/>
      <c r="X58" s="118"/>
      <c r="Y58" s="118"/>
      <c r="Z58" s="118"/>
      <c r="AA58" s="118"/>
      <c r="AB58" s="118"/>
      <c r="AC58" s="118"/>
      <c r="AD58" s="118"/>
      <c r="AE58" s="118"/>
      <c r="AF58" s="118"/>
      <c r="AG58" s="118"/>
      <c r="AH58" s="118"/>
      <c r="AI58" s="118"/>
      <c r="AJ58" s="118"/>
      <c r="AK58" s="118"/>
      <c r="AL58" s="118"/>
      <c r="AM58" s="118"/>
      <c r="AN58" s="118"/>
      <c r="AO58" s="118"/>
      <c r="AP58" s="118"/>
      <c r="AQ58" s="118"/>
      <c r="AR58" s="118"/>
      <c r="AS58" s="118"/>
      <c r="AT58" s="118"/>
      <c r="AU58" s="118"/>
      <c r="AV58" s="118"/>
      <c r="AW58" s="118"/>
      <c r="AX58" s="118"/>
      <c r="AY58" s="118"/>
      <c r="AZ58" s="118"/>
      <c r="BA58" s="118"/>
      <c r="BB58" s="118"/>
      <c r="BC58" s="118"/>
      <c r="BD58" s="118"/>
      <c r="BE58" s="118"/>
      <c r="BF58" s="118"/>
      <c r="BG58" s="118"/>
    </row>
    <row r="59" spans="2:59" s="120" customFormat="1" x14ac:dyDescent="0.35">
      <c r="B59" s="118"/>
      <c r="C59" s="118"/>
      <c r="D59" s="118"/>
      <c r="E59" s="118"/>
      <c r="F59" s="118"/>
      <c r="G59" s="118"/>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8"/>
      <c r="AY59" s="118"/>
      <c r="AZ59" s="118"/>
      <c r="BA59" s="118"/>
      <c r="BB59" s="118"/>
      <c r="BC59" s="118"/>
      <c r="BD59" s="118"/>
      <c r="BE59" s="118"/>
      <c r="BF59" s="118"/>
      <c r="BG59" s="118"/>
    </row>
    <row r="60" spans="2:59" s="120" customFormat="1" x14ac:dyDescent="0.35">
      <c r="B60" s="118"/>
      <c r="C60" s="118"/>
      <c r="D60" s="118"/>
      <c r="E60" s="118"/>
      <c r="F60" s="118"/>
      <c r="G60" s="118"/>
      <c r="H60" s="118"/>
      <c r="I60" s="118"/>
      <c r="J60" s="118"/>
      <c r="K60" s="118"/>
      <c r="L60" s="118"/>
      <c r="M60" s="118"/>
      <c r="N60" s="118"/>
      <c r="O60" s="118"/>
      <c r="P60" s="118"/>
      <c r="Q60" s="118"/>
      <c r="R60" s="118"/>
      <c r="S60" s="118"/>
      <c r="T60" s="118"/>
      <c r="U60" s="118"/>
      <c r="V60" s="118"/>
      <c r="W60" s="118"/>
      <c r="X60" s="118"/>
      <c r="Y60" s="118"/>
      <c r="Z60" s="118"/>
      <c r="AA60" s="118"/>
      <c r="AB60" s="118"/>
      <c r="AC60" s="118"/>
      <c r="AD60" s="118"/>
      <c r="AE60" s="118"/>
      <c r="AF60" s="118"/>
      <c r="AG60" s="118"/>
      <c r="AH60" s="118"/>
      <c r="AI60" s="118"/>
      <c r="AJ60" s="118"/>
      <c r="AK60" s="118"/>
      <c r="AL60" s="118"/>
      <c r="AM60" s="118"/>
      <c r="AN60" s="118"/>
      <c r="AO60" s="118"/>
      <c r="AP60" s="118"/>
      <c r="AQ60" s="118"/>
      <c r="AR60" s="118"/>
      <c r="AS60" s="118"/>
      <c r="AT60" s="118"/>
      <c r="AU60" s="118"/>
      <c r="AV60" s="118"/>
      <c r="AW60" s="118"/>
      <c r="AX60" s="118"/>
      <c r="AY60" s="118"/>
      <c r="AZ60" s="118"/>
      <c r="BA60" s="118"/>
      <c r="BB60" s="118"/>
      <c r="BC60" s="118"/>
      <c r="BD60" s="118"/>
      <c r="BE60" s="118"/>
      <c r="BF60" s="118"/>
      <c r="BG60" s="118"/>
    </row>
    <row r="61" spans="2:59" s="120" customFormat="1" x14ac:dyDescent="0.35">
      <c r="B61" s="118"/>
      <c r="C61" s="118"/>
      <c r="D61" s="118"/>
      <c r="E61" s="118"/>
      <c r="F61" s="118"/>
      <c r="G61" s="118"/>
      <c r="H61" s="118"/>
      <c r="I61" s="118"/>
      <c r="J61" s="118"/>
      <c r="K61" s="118"/>
      <c r="L61" s="118"/>
      <c r="M61" s="118"/>
      <c r="N61" s="118"/>
      <c r="O61" s="118"/>
      <c r="P61" s="118"/>
      <c r="Q61" s="118"/>
      <c r="R61" s="118"/>
      <c r="S61" s="118"/>
      <c r="T61" s="118"/>
      <c r="U61" s="118"/>
      <c r="V61" s="118"/>
      <c r="W61" s="118"/>
      <c r="X61" s="118"/>
      <c r="Y61" s="118"/>
      <c r="Z61" s="118"/>
      <c r="AA61" s="118"/>
      <c r="AB61" s="118"/>
      <c r="AC61" s="118"/>
      <c r="AD61" s="118"/>
      <c r="AE61" s="118"/>
      <c r="AF61" s="118"/>
      <c r="AG61" s="118"/>
      <c r="AH61" s="118"/>
      <c r="AI61" s="118"/>
      <c r="AJ61" s="118"/>
      <c r="AK61" s="118"/>
      <c r="AL61" s="118"/>
      <c r="AM61" s="118"/>
      <c r="AN61" s="118"/>
      <c r="AO61" s="118"/>
      <c r="AP61" s="118"/>
      <c r="AQ61" s="118"/>
      <c r="AR61" s="118"/>
      <c r="AS61" s="118"/>
      <c r="AT61" s="118"/>
      <c r="AU61" s="118"/>
      <c r="AV61" s="118"/>
      <c r="AW61" s="118"/>
      <c r="AX61" s="118"/>
      <c r="AY61" s="118"/>
      <c r="AZ61" s="118"/>
      <c r="BA61" s="118"/>
      <c r="BB61" s="118"/>
      <c r="BC61" s="118"/>
      <c r="BD61" s="118"/>
      <c r="BE61" s="118"/>
      <c r="BF61" s="118"/>
      <c r="BG61" s="118"/>
    </row>
    <row r="62" spans="2:59" s="120" customFormat="1" x14ac:dyDescent="0.35">
      <c r="B62" s="118"/>
      <c r="C62" s="118"/>
      <c r="D62" s="118"/>
      <c r="E62" s="118"/>
      <c r="F62" s="118"/>
      <c r="G62" s="118"/>
      <c r="H62" s="118"/>
      <c r="I62" s="118"/>
      <c r="J62" s="118"/>
      <c r="K62" s="118"/>
      <c r="L62" s="118"/>
      <c r="M62" s="118"/>
      <c r="N62" s="118"/>
      <c r="O62" s="118"/>
      <c r="P62" s="118"/>
      <c r="Q62" s="118"/>
      <c r="R62" s="118"/>
      <c r="S62" s="118"/>
      <c r="T62" s="118"/>
      <c r="U62" s="118"/>
      <c r="V62" s="118"/>
      <c r="W62" s="118"/>
      <c r="X62" s="118"/>
      <c r="Y62" s="118"/>
      <c r="Z62" s="118"/>
      <c r="AA62" s="118"/>
      <c r="AB62" s="118"/>
      <c r="AC62" s="118"/>
      <c r="AD62" s="118"/>
      <c r="AE62" s="118"/>
      <c r="AF62" s="118"/>
      <c r="AG62" s="118"/>
      <c r="AH62" s="118"/>
      <c r="AI62" s="118"/>
      <c r="AJ62" s="118"/>
      <c r="AK62" s="118"/>
      <c r="AL62" s="118"/>
      <c r="AM62" s="118"/>
      <c r="AN62" s="118"/>
      <c r="AO62" s="118"/>
      <c r="AP62" s="118"/>
      <c r="AQ62" s="118"/>
      <c r="AR62" s="118"/>
      <c r="AS62" s="118"/>
      <c r="AT62" s="118"/>
      <c r="AU62" s="118"/>
      <c r="AV62" s="118"/>
      <c r="AW62" s="118"/>
      <c r="AX62" s="118"/>
      <c r="AY62" s="118"/>
      <c r="AZ62" s="118"/>
      <c r="BA62" s="118"/>
      <c r="BB62" s="118"/>
      <c r="BC62" s="118"/>
      <c r="BD62" s="118"/>
      <c r="BE62" s="118"/>
      <c r="BF62" s="118"/>
      <c r="BG62" s="118"/>
    </row>
    <row r="63" spans="2:59" s="120" customFormat="1" x14ac:dyDescent="0.35">
      <c r="B63" s="118"/>
      <c r="C63" s="118"/>
      <c r="D63" s="118"/>
      <c r="E63" s="118"/>
      <c r="F63" s="118"/>
      <c r="G63" s="118"/>
      <c r="H63" s="118"/>
      <c r="I63" s="118"/>
      <c r="J63" s="118"/>
      <c r="K63" s="118"/>
      <c r="L63" s="118"/>
      <c r="M63" s="118"/>
      <c r="N63" s="118"/>
      <c r="O63" s="118"/>
      <c r="P63" s="118"/>
      <c r="Q63" s="118"/>
      <c r="R63" s="118"/>
      <c r="S63" s="118"/>
      <c r="T63" s="118"/>
      <c r="U63" s="118"/>
      <c r="V63" s="118"/>
      <c r="W63" s="118"/>
      <c r="X63" s="118"/>
      <c r="Y63" s="118"/>
      <c r="Z63" s="118"/>
      <c r="AA63" s="118"/>
      <c r="AB63" s="118"/>
      <c r="AC63" s="118"/>
      <c r="AD63" s="118"/>
      <c r="AE63" s="118"/>
      <c r="AF63" s="118"/>
      <c r="AG63" s="118"/>
      <c r="AH63" s="118"/>
      <c r="AI63" s="118"/>
      <c r="AJ63" s="118"/>
      <c r="AK63" s="118"/>
      <c r="AL63" s="118"/>
      <c r="AM63" s="118"/>
      <c r="AN63" s="118"/>
      <c r="AO63" s="118"/>
      <c r="AP63" s="118"/>
      <c r="AQ63" s="118"/>
      <c r="AR63" s="118"/>
      <c r="AS63" s="118"/>
      <c r="AT63" s="118"/>
      <c r="AU63" s="118"/>
      <c r="AV63" s="118"/>
      <c r="AW63" s="118"/>
      <c r="AX63" s="118"/>
      <c r="AY63" s="118"/>
      <c r="AZ63" s="118"/>
      <c r="BA63" s="118"/>
      <c r="BB63" s="118"/>
      <c r="BC63" s="118"/>
      <c r="BD63" s="118"/>
      <c r="BE63" s="118"/>
      <c r="BF63" s="118"/>
      <c r="BG63" s="118"/>
    </row>
    <row r="64" spans="2:59" s="120" customFormat="1" x14ac:dyDescent="0.35">
      <c r="B64" s="118"/>
      <c r="C64" s="118"/>
      <c r="D64" s="118"/>
      <c r="E64" s="118"/>
      <c r="F64" s="118"/>
      <c r="G64" s="118"/>
      <c r="H64" s="118"/>
      <c r="I64" s="118"/>
      <c r="J64" s="118"/>
      <c r="K64" s="118"/>
      <c r="L64" s="118"/>
      <c r="M64" s="118"/>
      <c r="N64" s="118"/>
      <c r="O64" s="118"/>
      <c r="P64" s="118"/>
      <c r="Q64" s="118"/>
      <c r="R64" s="118"/>
      <c r="S64" s="118"/>
      <c r="T64" s="118"/>
      <c r="U64" s="118"/>
      <c r="V64" s="118"/>
      <c r="W64" s="118"/>
      <c r="X64" s="118"/>
      <c r="Y64" s="118"/>
      <c r="Z64" s="118"/>
      <c r="AA64" s="118"/>
      <c r="AB64" s="118"/>
      <c r="AC64" s="118"/>
      <c r="AD64" s="118"/>
      <c r="AE64" s="118"/>
      <c r="AF64" s="118"/>
      <c r="AG64" s="118"/>
      <c r="AH64" s="118"/>
      <c r="AI64" s="118"/>
      <c r="AJ64" s="118"/>
      <c r="AK64" s="118"/>
      <c r="AL64" s="118"/>
      <c r="AM64" s="118"/>
      <c r="AN64" s="118"/>
      <c r="AO64" s="118"/>
      <c r="AP64" s="118"/>
      <c r="AQ64" s="118"/>
      <c r="AR64" s="118"/>
      <c r="AS64" s="118"/>
      <c r="AT64" s="118"/>
      <c r="AU64" s="118"/>
      <c r="AV64" s="118"/>
      <c r="AW64" s="118"/>
      <c r="AX64" s="118"/>
      <c r="AY64" s="118"/>
      <c r="AZ64" s="118"/>
      <c r="BA64" s="118"/>
      <c r="BB64" s="118"/>
      <c r="BC64" s="118"/>
      <c r="BD64" s="118"/>
      <c r="BE64" s="118"/>
      <c r="BF64" s="118"/>
      <c r="BG64" s="118"/>
    </row>
    <row r="65" spans="2:59" s="120" customFormat="1" x14ac:dyDescent="0.35">
      <c r="B65" s="118"/>
      <c r="C65" s="118"/>
      <c r="D65" s="118"/>
      <c r="E65" s="118"/>
      <c r="F65" s="118"/>
      <c r="G65" s="118"/>
      <c r="H65" s="118"/>
      <c r="I65" s="118"/>
      <c r="J65" s="118"/>
      <c r="K65" s="118"/>
      <c r="L65" s="118"/>
      <c r="M65" s="118"/>
      <c r="N65" s="118"/>
      <c r="O65" s="118"/>
      <c r="P65" s="118"/>
      <c r="Q65" s="118"/>
      <c r="R65" s="118"/>
      <c r="S65" s="118"/>
      <c r="T65" s="118"/>
      <c r="U65" s="118"/>
      <c r="V65" s="118"/>
      <c r="W65" s="118"/>
      <c r="X65" s="118"/>
      <c r="Y65" s="118"/>
      <c r="Z65" s="118"/>
      <c r="AA65" s="118"/>
      <c r="AB65" s="118"/>
      <c r="AC65" s="118"/>
      <c r="AD65" s="118"/>
      <c r="AE65" s="118"/>
      <c r="AF65" s="118"/>
      <c r="AG65" s="118"/>
      <c r="AH65" s="118"/>
      <c r="AI65" s="118"/>
      <c r="AJ65" s="118"/>
      <c r="AK65" s="118"/>
      <c r="AL65" s="118"/>
      <c r="AM65" s="118"/>
      <c r="AN65" s="118"/>
      <c r="AO65" s="118"/>
      <c r="AP65" s="118"/>
      <c r="AQ65" s="118"/>
      <c r="AR65" s="118"/>
      <c r="AS65" s="118"/>
      <c r="AT65" s="118"/>
      <c r="AU65" s="118"/>
      <c r="AV65" s="118"/>
      <c r="AW65" s="118"/>
      <c r="AX65" s="118"/>
      <c r="AY65" s="118"/>
      <c r="AZ65" s="118"/>
      <c r="BA65" s="118"/>
      <c r="BB65" s="118"/>
      <c r="BC65" s="118"/>
      <c r="BD65" s="118"/>
      <c r="BE65" s="118"/>
      <c r="BF65" s="118"/>
      <c r="BG65" s="118"/>
    </row>
    <row r="66" spans="2:59" s="120" customFormat="1" x14ac:dyDescent="0.35">
      <c r="B66" s="118"/>
      <c r="C66" s="118"/>
      <c r="D66" s="118"/>
      <c r="E66" s="118"/>
      <c r="F66" s="118"/>
      <c r="G66" s="118"/>
      <c r="H66" s="118"/>
      <c r="I66" s="118"/>
      <c r="J66" s="118"/>
      <c r="K66" s="118"/>
      <c r="L66" s="118"/>
      <c r="M66" s="118"/>
      <c r="N66" s="118"/>
      <c r="O66" s="118"/>
      <c r="P66" s="118"/>
      <c r="Q66" s="118"/>
      <c r="R66" s="118"/>
      <c r="S66" s="118"/>
      <c r="T66" s="118"/>
      <c r="U66" s="118"/>
      <c r="V66" s="118"/>
      <c r="W66" s="118"/>
      <c r="X66" s="118"/>
      <c r="Y66" s="118"/>
      <c r="Z66" s="118"/>
      <c r="AA66" s="118"/>
      <c r="AB66" s="118"/>
      <c r="AC66" s="118"/>
      <c r="AD66" s="118"/>
      <c r="AE66" s="118"/>
      <c r="AF66" s="118"/>
      <c r="AG66" s="118"/>
      <c r="AH66" s="118"/>
      <c r="AI66" s="118"/>
      <c r="AJ66" s="118"/>
      <c r="AK66" s="118"/>
      <c r="AL66" s="118"/>
      <c r="AM66" s="118"/>
      <c r="AN66" s="118"/>
      <c r="AO66" s="118"/>
      <c r="AP66" s="118"/>
      <c r="AQ66" s="118"/>
      <c r="AR66" s="118"/>
      <c r="AS66" s="118"/>
      <c r="AT66" s="118"/>
      <c r="AU66" s="118"/>
      <c r="AV66" s="118"/>
      <c r="AW66" s="118"/>
      <c r="AX66" s="118"/>
      <c r="AY66" s="118"/>
      <c r="AZ66" s="118"/>
      <c r="BA66" s="118"/>
      <c r="BB66" s="118"/>
      <c r="BC66" s="118"/>
      <c r="BD66" s="118"/>
      <c r="BE66" s="118"/>
      <c r="BF66" s="118"/>
      <c r="BG66" s="118"/>
    </row>
    <row r="67" spans="2:59" s="120" customFormat="1" x14ac:dyDescent="0.35">
      <c r="B67" s="118"/>
      <c r="C67" s="118"/>
      <c r="D67" s="118"/>
      <c r="E67" s="118"/>
      <c r="F67" s="118"/>
      <c r="G67" s="118"/>
      <c r="H67" s="118"/>
      <c r="I67" s="118"/>
      <c r="J67" s="118"/>
      <c r="K67" s="118"/>
      <c r="L67" s="118"/>
      <c r="M67" s="118"/>
      <c r="N67" s="118"/>
      <c r="O67" s="118"/>
      <c r="P67" s="118"/>
      <c r="Q67" s="118"/>
      <c r="R67" s="118"/>
      <c r="S67" s="118"/>
      <c r="T67" s="118"/>
      <c r="U67" s="118"/>
      <c r="V67" s="118"/>
      <c r="W67" s="118"/>
      <c r="X67" s="118"/>
      <c r="Y67" s="118"/>
      <c r="Z67" s="118"/>
      <c r="AA67" s="118"/>
      <c r="AB67" s="118"/>
      <c r="AC67" s="118"/>
      <c r="AD67" s="118"/>
      <c r="AE67" s="118"/>
      <c r="AF67" s="118"/>
      <c r="AG67" s="118"/>
      <c r="AH67" s="118"/>
      <c r="AI67" s="118"/>
      <c r="AJ67" s="118"/>
      <c r="AK67" s="118"/>
      <c r="AL67" s="118"/>
      <c r="AM67" s="118"/>
      <c r="AN67" s="118"/>
      <c r="AO67" s="118"/>
      <c r="AP67" s="118"/>
      <c r="AQ67" s="118"/>
      <c r="AR67" s="118"/>
      <c r="AS67" s="118"/>
      <c r="AT67" s="118"/>
      <c r="AU67" s="118"/>
      <c r="AV67" s="118"/>
      <c r="AW67" s="118"/>
      <c r="AX67" s="118"/>
      <c r="AY67" s="118"/>
      <c r="AZ67" s="118"/>
      <c r="BA67" s="118"/>
      <c r="BB67" s="118"/>
      <c r="BC67" s="118"/>
      <c r="BD67" s="118"/>
      <c r="BE67" s="118"/>
      <c r="BF67" s="118"/>
      <c r="BG67" s="118"/>
    </row>
    <row r="68" spans="2:59" s="120" customFormat="1" x14ac:dyDescent="0.35">
      <c r="B68" s="118"/>
      <c r="C68" s="118"/>
      <c r="D68" s="118"/>
      <c r="E68" s="118"/>
      <c r="F68" s="118"/>
      <c r="G68" s="118"/>
      <c r="H68" s="118"/>
      <c r="I68" s="118"/>
      <c r="J68" s="118"/>
      <c r="K68" s="118"/>
      <c r="L68" s="118"/>
      <c r="M68" s="118"/>
      <c r="N68" s="118"/>
      <c r="O68" s="118"/>
      <c r="P68" s="118"/>
      <c r="Q68" s="118"/>
      <c r="R68" s="118"/>
      <c r="S68" s="118"/>
      <c r="T68" s="118"/>
      <c r="U68" s="118"/>
      <c r="V68" s="118"/>
      <c r="W68" s="118"/>
      <c r="X68" s="118"/>
      <c r="Y68" s="118"/>
      <c r="Z68" s="118"/>
      <c r="AA68" s="118"/>
      <c r="AB68" s="118"/>
      <c r="AC68" s="118"/>
      <c r="AD68" s="118"/>
      <c r="AE68" s="118"/>
      <c r="AF68" s="118"/>
      <c r="AG68" s="118"/>
      <c r="AH68" s="118"/>
      <c r="AI68" s="118"/>
      <c r="AJ68" s="118"/>
      <c r="AK68" s="118"/>
      <c r="AL68" s="118"/>
      <c r="AM68" s="118"/>
      <c r="AN68" s="118"/>
      <c r="AO68" s="118"/>
      <c r="AP68" s="118"/>
      <c r="AQ68" s="118"/>
      <c r="AR68" s="118"/>
      <c r="AS68" s="118"/>
      <c r="AT68" s="118"/>
      <c r="AU68" s="118"/>
      <c r="AV68" s="118"/>
      <c r="AW68" s="118"/>
      <c r="AX68" s="118"/>
      <c r="AY68" s="118"/>
      <c r="AZ68" s="118"/>
      <c r="BA68" s="118"/>
      <c r="BB68" s="118"/>
      <c r="BC68" s="118"/>
      <c r="BD68" s="118"/>
      <c r="BE68" s="118"/>
      <c r="BF68" s="118"/>
      <c r="BG68" s="118"/>
    </row>
    <row r="69" spans="2:59" s="120" customFormat="1" x14ac:dyDescent="0.35">
      <c r="B69" s="118"/>
      <c r="C69" s="118"/>
      <c r="D69" s="118"/>
      <c r="E69" s="118"/>
      <c r="F69" s="118"/>
      <c r="G69" s="118"/>
      <c r="H69" s="118"/>
      <c r="I69" s="118"/>
      <c r="J69" s="118"/>
      <c r="K69" s="118"/>
      <c r="L69" s="118"/>
      <c r="M69" s="118"/>
      <c r="N69" s="118"/>
      <c r="O69" s="118"/>
      <c r="P69" s="118"/>
      <c r="Q69" s="118"/>
      <c r="R69" s="118"/>
      <c r="S69" s="118"/>
      <c r="T69" s="118"/>
      <c r="U69" s="118"/>
      <c r="V69" s="118"/>
      <c r="W69" s="118"/>
      <c r="X69" s="118"/>
      <c r="Y69" s="118"/>
      <c r="Z69" s="118"/>
      <c r="AA69" s="118"/>
      <c r="AB69" s="118"/>
      <c r="AC69" s="118"/>
      <c r="AD69" s="118"/>
      <c r="AE69" s="118"/>
      <c r="AF69" s="118"/>
      <c r="AG69" s="118"/>
      <c r="AH69" s="118"/>
      <c r="AI69" s="118"/>
      <c r="AJ69" s="118"/>
      <c r="AK69" s="118"/>
      <c r="AL69" s="118"/>
      <c r="AM69" s="118"/>
      <c r="AN69" s="118"/>
      <c r="AO69" s="118"/>
      <c r="AP69" s="118"/>
      <c r="AQ69" s="118"/>
      <c r="AR69" s="118"/>
      <c r="AS69" s="118"/>
      <c r="AT69" s="118"/>
      <c r="AU69" s="118"/>
      <c r="AV69" s="118"/>
      <c r="AW69" s="118"/>
      <c r="AX69" s="118"/>
      <c r="AY69" s="118"/>
      <c r="AZ69" s="118"/>
      <c r="BA69" s="118"/>
      <c r="BB69" s="118"/>
      <c r="BC69" s="118"/>
      <c r="BD69" s="118"/>
      <c r="BE69" s="118"/>
      <c r="BF69" s="118"/>
      <c r="BG69" s="118"/>
    </row>
    <row r="70" spans="2:59" s="120" customFormat="1" x14ac:dyDescent="0.35">
      <c r="B70" s="118"/>
      <c r="C70" s="118"/>
      <c r="D70" s="118"/>
      <c r="E70" s="118"/>
      <c r="F70" s="118"/>
      <c r="G70" s="118"/>
      <c r="H70" s="118"/>
      <c r="I70" s="118"/>
      <c r="J70" s="118"/>
      <c r="K70" s="118"/>
      <c r="L70" s="118"/>
      <c r="M70" s="118"/>
      <c r="N70" s="118"/>
      <c r="O70" s="118"/>
      <c r="P70" s="118"/>
      <c r="Q70" s="118"/>
      <c r="R70" s="118"/>
      <c r="S70" s="118"/>
      <c r="T70" s="118"/>
      <c r="U70" s="118"/>
      <c r="V70" s="118"/>
      <c r="W70" s="118"/>
      <c r="X70" s="118"/>
      <c r="Y70" s="118"/>
      <c r="Z70" s="118"/>
      <c r="AA70" s="118"/>
      <c r="AB70" s="118"/>
      <c r="AC70" s="118"/>
      <c r="AD70" s="118"/>
      <c r="AE70" s="118"/>
      <c r="AF70" s="118"/>
      <c r="AG70" s="118"/>
      <c r="AH70" s="118"/>
      <c r="AI70" s="118"/>
      <c r="AJ70" s="118"/>
      <c r="AK70" s="118"/>
      <c r="AL70" s="118"/>
      <c r="AM70" s="118"/>
      <c r="AN70" s="118"/>
      <c r="AO70" s="118"/>
      <c r="AP70" s="118"/>
      <c r="AQ70" s="118"/>
      <c r="AR70" s="118"/>
      <c r="AS70" s="118"/>
      <c r="AT70" s="118"/>
      <c r="AU70" s="118"/>
      <c r="AV70" s="118"/>
      <c r="AW70" s="118"/>
      <c r="AX70" s="118"/>
      <c r="AY70" s="118"/>
      <c r="AZ70" s="118"/>
      <c r="BA70" s="118"/>
      <c r="BB70" s="118"/>
      <c r="BC70" s="118"/>
      <c r="BD70" s="118"/>
      <c r="BE70" s="118"/>
      <c r="BF70" s="118"/>
      <c r="BG70" s="118"/>
    </row>
    <row r="71" spans="2:59" s="120" customFormat="1" x14ac:dyDescent="0.35">
      <c r="B71" s="118"/>
      <c r="C71" s="118"/>
      <c r="D71" s="118"/>
      <c r="E71" s="118"/>
      <c r="F71" s="118"/>
      <c r="G71" s="118"/>
      <c r="H71" s="118"/>
      <c r="I71" s="118"/>
      <c r="J71" s="118"/>
      <c r="K71" s="118"/>
      <c r="L71" s="118"/>
      <c r="M71" s="118"/>
      <c r="N71" s="118"/>
      <c r="O71" s="118"/>
      <c r="P71" s="118"/>
      <c r="Q71" s="118"/>
      <c r="R71" s="118"/>
      <c r="S71" s="118"/>
      <c r="T71" s="118"/>
      <c r="U71" s="118"/>
      <c r="V71" s="118"/>
      <c r="W71" s="118"/>
      <c r="X71" s="118"/>
      <c r="Y71" s="118"/>
      <c r="Z71" s="118"/>
      <c r="AA71" s="118"/>
      <c r="AB71" s="118"/>
      <c r="AC71" s="118"/>
      <c r="AD71" s="118"/>
      <c r="AE71" s="118"/>
      <c r="AF71" s="118"/>
      <c r="AG71" s="118"/>
      <c r="AH71" s="118"/>
      <c r="AI71" s="118"/>
      <c r="AJ71" s="118"/>
      <c r="AK71" s="118"/>
      <c r="AL71" s="118"/>
      <c r="AM71" s="118"/>
      <c r="AN71" s="118"/>
      <c r="AO71" s="118"/>
      <c r="AP71" s="118"/>
      <c r="AQ71" s="118"/>
      <c r="AR71" s="118"/>
      <c r="AS71" s="118"/>
      <c r="AT71" s="118"/>
      <c r="AU71" s="118"/>
      <c r="AV71" s="118"/>
      <c r="AW71" s="118"/>
      <c r="AX71" s="118"/>
      <c r="AY71" s="118"/>
      <c r="AZ71" s="118"/>
      <c r="BA71" s="118"/>
      <c r="BB71" s="118"/>
      <c r="BC71" s="118"/>
      <c r="BD71" s="118"/>
      <c r="BE71" s="118"/>
      <c r="BF71" s="118"/>
      <c r="BG71" s="118"/>
    </row>
    <row r="72" spans="2:59" s="120" customFormat="1" x14ac:dyDescent="0.35">
      <c r="B72" s="118"/>
      <c r="C72" s="118"/>
      <c r="D72" s="118"/>
      <c r="E72" s="118"/>
      <c r="F72" s="118"/>
      <c r="G72" s="118"/>
      <c r="H72" s="118"/>
      <c r="I72" s="118"/>
      <c r="J72" s="118"/>
      <c r="K72" s="118"/>
      <c r="L72" s="118"/>
      <c r="M72" s="118"/>
      <c r="N72" s="118"/>
      <c r="O72" s="118"/>
      <c r="P72" s="118"/>
      <c r="Q72" s="118"/>
      <c r="R72" s="118"/>
      <c r="S72" s="118"/>
      <c r="T72" s="118"/>
      <c r="U72" s="118"/>
      <c r="V72" s="118"/>
      <c r="W72" s="118"/>
      <c r="X72" s="118"/>
      <c r="Y72" s="118"/>
      <c r="Z72" s="118"/>
      <c r="AA72" s="118"/>
      <c r="AB72" s="118"/>
      <c r="AC72" s="118"/>
      <c r="AD72" s="118"/>
      <c r="AE72" s="118"/>
      <c r="AF72" s="118"/>
      <c r="AG72" s="118"/>
      <c r="AH72" s="118"/>
      <c r="AI72" s="118"/>
      <c r="AJ72" s="118"/>
      <c r="AK72" s="118"/>
      <c r="AL72" s="118"/>
      <c r="AM72" s="118"/>
      <c r="AN72" s="118"/>
      <c r="AO72" s="118"/>
      <c r="AP72" s="118"/>
      <c r="AQ72" s="118"/>
      <c r="AR72" s="118"/>
      <c r="AS72" s="118"/>
      <c r="AT72" s="118"/>
      <c r="AU72" s="118"/>
      <c r="AV72" s="118"/>
      <c r="AW72" s="118"/>
      <c r="AX72" s="118"/>
      <c r="AY72" s="118"/>
      <c r="AZ72" s="118"/>
      <c r="BA72" s="118"/>
      <c r="BB72" s="118"/>
      <c r="BC72" s="118"/>
      <c r="BD72" s="118"/>
      <c r="BE72" s="118"/>
      <c r="BF72" s="118"/>
      <c r="BG72" s="118"/>
    </row>
    <row r="73" spans="2:59" s="120" customFormat="1" x14ac:dyDescent="0.35">
      <c r="B73" s="118"/>
      <c r="C73" s="118"/>
      <c r="D73" s="118"/>
      <c r="E73" s="118"/>
      <c r="F73" s="118"/>
      <c r="G73" s="118"/>
      <c r="H73" s="118"/>
      <c r="I73" s="118"/>
      <c r="J73" s="118"/>
      <c r="K73" s="118"/>
      <c r="L73" s="118"/>
      <c r="M73" s="118"/>
      <c r="N73" s="118"/>
      <c r="O73" s="118"/>
      <c r="P73" s="118"/>
      <c r="Q73" s="118"/>
      <c r="R73" s="118"/>
      <c r="S73" s="118"/>
      <c r="T73" s="118"/>
      <c r="U73" s="118"/>
      <c r="V73" s="118"/>
      <c r="W73" s="118"/>
      <c r="X73" s="118"/>
      <c r="Y73" s="118"/>
      <c r="Z73" s="118"/>
      <c r="AA73" s="118"/>
      <c r="AB73" s="118"/>
      <c r="AC73" s="118"/>
      <c r="AD73" s="118"/>
      <c r="AE73" s="118"/>
      <c r="AF73" s="118"/>
      <c r="AG73" s="118"/>
      <c r="AH73" s="118"/>
      <c r="AI73" s="118"/>
      <c r="AJ73" s="118"/>
      <c r="AK73" s="118"/>
      <c r="AL73" s="118"/>
      <c r="AM73" s="118"/>
      <c r="AN73" s="118"/>
      <c r="AO73" s="118"/>
      <c r="AP73" s="118"/>
      <c r="AQ73" s="118"/>
      <c r="AR73" s="118"/>
      <c r="AS73" s="118"/>
      <c r="AT73" s="118"/>
      <c r="AU73" s="118"/>
      <c r="AV73" s="118"/>
      <c r="AW73" s="118"/>
      <c r="AX73" s="118"/>
      <c r="AY73" s="118"/>
      <c r="AZ73" s="118"/>
      <c r="BA73" s="118"/>
      <c r="BB73" s="118"/>
      <c r="BC73" s="118"/>
      <c r="BD73" s="118"/>
      <c r="BE73" s="118"/>
      <c r="BF73" s="118"/>
      <c r="BG73" s="118"/>
    </row>
    <row r="74" spans="2:59" s="120" customFormat="1" x14ac:dyDescent="0.35">
      <c r="B74" s="118"/>
      <c r="C74" s="118"/>
      <c r="D74" s="118"/>
      <c r="E74" s="118"/>
      <c r="F74" s="118"/>
      <c r="G74" s="118"/>
      <c r="H74" s="118"/>
      <c r="I74" s="118"/>
      <c r="J74" s="118"/>
      <c r="K74" s="118"/>
      <c r="L74" s="118"/>
      <c r="M74" s="118"/>
      <c r="N74" s="118"/>
      <c r="O74" s="118"/>
      <c r="P74" s="118"/>
      <c r="Q74" s="118"/>
      <c r="R74" s="118"/>
      <c r="S74" s="118"/>
      <c r="T74" s="118"/>
      <c r="U74" s="118"/>
      <c r="V74" s="118"/>
      <c r="W74" s="118"/>
      <c r="X74" s="118"/>
      <c r="Y74" s="118"/>
      <c r="Z74" s="118"/>
      <c r="AA74" s="118"/>
      <c r="AB74" s="118"/>
      <c r="AC74" s="118"/>
      <c r="AD74" s="118"/>
      <c r="AE74" s="118"/>
      <c r="AF74" s="118"/>
      <c r="AG74" s="118"/>
      <c r="AH74" s="118"/>
      <c r="AI74" s="118"/>
      <c r="AJ74" s="118"/>
      <c r="AK74" s="118"/>
      <c r="AL74" s="118"/>
      <c r="AM74" s="118"/>
      <c r="AN74" s="118"/>
      <c r="AO74" s="118"/>
      <c r="AP74" s="118"/>
      <c r="AQ74" s="118"/>
      <c r="AR74" s="118"/>
      <c r="AS74" s="118"/>
      <c r="AT74" s="118"/>
      <c r="AU74" s="118"/>
      <c r="AV74" s="118"/>
      <c r="AW74" s="118"/>
      <c r="AX74" s="118"/>
      <c r="AY74" s="118"/>
      <c r="AZ74" s="118"/>
      <c r="BA74" s="118"/>
      <c r="BB74" s="118"/>
      <c r="BC74" s="118"/>
      <c r="BD74" s="118"/>
      <c r="BE74" s="118"/>
      <c r="BF74" s="118"/>
      <c r="BG74" s="118"/>
    </row>
    <row r="75" spans="2:59" s="120" customFormat="1" x14ac:dyDescent="0.35">
      <c r="B75" s="118"/>
      <c r="C75" s="118"/>
      <c r="D75" s="118"/>
      <c r="E75" s="118"/>
      <c r="F75" s="118"/>
      <c r="G75" s="118"/>
      <c r="H75" s="118"/>
      <c r="I75" s="118"/>
      <c r="J75" s="118"/>
      <c r="K75" s="118"/>
      <c r="L75" s="118"/>
      <c r="M75" s="118"/>
      <c r="N75" s="118"/>
      <c r="O75" s="118"/>
      <c r="P75" s="118"/>
      <c r="Q75" s="118"/>
      <c r="R75" s="118"/>
      <c r="S75" s="118"/>
      <c r="T75" s="118"/>
      <c r="U75" s="118"/>
      <c r="V75" s="118"/>
      <c r="W75" s="118"/>
      <c r="X75" s="118"/>
      <c r="Y75" s="118"/>
      <c r="Z75" s="118"/>
      <c r="AA75" s="118"/>
      <c r="AB75" s="118"/>
      <c r="AC75" s="118"/>
      <c r="AD75" s="118"/>
      <c r="AE75" s="118"/>
      <c r="AF75" s="118"/>
      <c r="AG75" s="118"/>
      <c r="AH75" s="118"/>
      <c r="AI75" s="118"/>
      <c r="AJ75" s="118"/>
      <c r="AK75" s="118"/>
      <c r="AL75" s="118"/>
      <c r="AM75" s="118"/>
      <c r="AN75" s="118"/>
      <c r="AO75" s="118"/>
      <c r="AP75" s="118"/>
      <c r="AQ75" s="118"/>
      <c r="AR75" s="118"/>
      <c r="AS75" s="118"/>
      <c r="AT75" s="118"/>
      <c r="AU75" s="118"/>
      <c r="AV75" s="118"/>
      <c r="AW75" s="118"/>
      <c r="AX75" s="118"/>
      <c r="AY75" s="118"/>
      <c r="AZ75" s="118"/>
      <c r="BA75" s="118"/>
      <c r="BB75" s="118"/>
      <c r="BC75" s="118"/>
      <c r="BD75" s="118"/>
      <c r="BE75" s="118"/>
      <c r="BF75" s="118"/>
      <c r="BG75" s="118"/>
    </row>
    <row r="76" spans="2:59" s="120" customFormat="1" x14ac:dyDescent="0.35">
      <c r="B76" s="118"/>
      <c r="C76" s="118"/>
      <c r="D76" s="118"/>
      <c r="E76" s="118"/>
      <c r="F76" s="118"/>
      <c r="G76" s="118"/>
      <c r="H76" s="118"/>
      <c r="I76" s="118"/>
      <c r="J76" s="118"/>
      <c r="K76" s="118"/>
      <c r="L76" s="118"/>
      <c r="M76" s="118"/>
      <c r="N76" s="118"/>
      <c r="O76" s="118"/>
      <c r="P76" s="118"/>
      <c r="Q76" s="118"/>
      <c r="R76" s="118"/>
      <c r="S76" s="118"/>
      <c r="T76" s="118"/>
      <c r="U76" s="118"/>
      <c r="V76" s="118"/>
      <c r="W76" s="118"/>
      <c r="X76" s="118"/>
      <c r="Y76" s="118"/>
      <c r="Z76" s="118"/>
      <c r="AA76" s="118"/>
      <c r="AB76" s="118"/>
      <c r="AC76" s="118"/>
      <c r="AD76" s="118"/>
      <c r="AE76" s="118"/>
      <c r="AF76" s="118"/>
      <c r="AG76" s="118"/>
      <c r="AH76" s="118"/>
      <c r="AI76" s="118"/>
      <c r="AJ76" s="118"/>
      <c r="AK76" s="118"/>
      <c r="AL76" s="118"/>
      <c r="AM76" s="118"/>
      <c r="AN76" s="118"/>
      <c r="AO76" s="118"/>
      <c r="AP76" s="118"/>
      <c r="AQ76" s="118"/>
      <c r="AR76" s="118"/>
      <c r="AS76" s="118"/>
      <c r="AT76" s="118"/>
      <c r="AU76" s="118"/>
      <c r="AV76" s="118"/>
      <c r="AW76" s="118"/>
      <c r="AX76" s="118"/>
      <c r="AY76" s="118"/>
      <c r="AZ76" s="118"/>
      <c r="BA76" s="118"/>
      <c r="BB76" s="118"/>
      <c r="BC76" s="118"/>
      <c r="BD76" s="118"/>
      <c r="BE76" s="118"/>
      <c r="BF76" s="118"/>
      <c r="BG76" s="118"/>
    </row>
    <row r="77" spans="2:59" s="120" customFormat="1" x14ac:dyDescent="0.35">
      <c r="B77" s="118"/>
      <c r="C77" s="118"/>
      <c r="D77" s="118"/>
      <c r="E77" s="118"/>
      <c r="F77" s="118"/>
      <c r="G77" s="118"/>
      <c r="H77" s="118"/>
      <c r="I77" s="118"/>
      <c r="J77" s="118"/>
      <c r="K77" s="118"/>
      <c r="L77" s="118"/>
      <c r="M77" s="118"/>
      <c r="N77" s="118"/>
      <c r="O77" s="118"/>
      <c r="P77" s="118"/>
      <c r="Q77" s="118"/>
      <c r="R77" s="118"/>
      <c r="S77" s="118"/>
      <c r="T77" s="118"/>
      <c r="U77" s="118"/>
      <c r="V77" s="118"/>
      <c r="W77" s="118"/>
      <c r="X77" s="118"/>
      <c r="Y77" s="118"/>
      <c r="Z77" s="118"/>
      <c r="AA77" s="118"/>
      <c r="AB77" s="118"/>
      <c r="AC77" s="118"/>
      <c r="AD77" s="118"/>
      <c r="AE77" s="118"/>
      <c r="AF77" s="118"/>
      <c r="AG77" s="118"/>
      <c r="AH77" s="118"/>
      <c r="AI77" s="118"/>
      <c r="AJ77" s="118"/>
      <c r="AK77" s="118"/>
      <c r="AL77" s="118"/>
      <c r="AM77" s="118"/>
      <c r="AN77" s="118"/>
      <c r="AO77" s="118"/>
      <c r="AP77" s="118"/>
      <c r="AQ77" s="118"/>
      <c r="AR77" s="118"/>
      <c r="AS77" s="118"/>
      <c r="AT77" s="118"/>
      <c r="AU77" s="118"/>
      <c r="AV77" s="118"/>
      <c r="AW77" s="118"/>
      <c r="AX77" s="118"/>
      <c r="AY77" s="118"/>
      <c r="AZ77" s="118"/>
      <c r="BA77" s="118"/>
      <c r="BB77" s="118"/>
      <c r="BC77" s="118"/>
      <c r="BD77" s="118"/>
      <c r="BE77" s="118"/>
      <c r="BF77" s="118"/>
      <c r="BG77" s="118"/>
    </row>
    <row r="78" spans="2:59" s="120" customFormat="1" x14ac:dyDescent="0.35">
      <c r="B78" s="118"/>
      <c r="C78" s="118"/>
      <c r="D78" s="118"/>
      <c r="E78" s="118"/>
      <c r="F78" s="118"/>
      <c r="G78" s="118"/>
      <c r="H78" s="118"/>
      <c r="I78" s="118"/>
      <c r="J78" s="118"/>
      <c r="K78" s="118"/>
      <c r="L78" s="118"/>
      <c r="M78" s="118"/>
      <c r="N78" s="118"/>
      <c r="O78" s="118"/>
      <c r="P78" s="118"/>
      <c r="Q78" s="118"/>
      <c r="R78" s="118"/>
      <c r="S78" s="118"/>
      <c r="T78" s="118"/>
      <c r="U78" s="118"/>
      <c r="V78" s="118"/>
      <c r="W78" s="118"/>
      <c r="X78" s="118"/>
      <c r="Y78" s="118"/>
      <c r="Z78" s="118"/>
      <c r="AA78" s="118"/>
      <c r="AB78" s="118"/>
      <c r="AC78" s="118"/>
      <c r="AD78" s="118"/>
      <c r="AE78" s="118"/>
      <c r="AF78" s="118"/>
      <c r="AG78" s="118"/>
      <c r="AH78" s="118"/>
      <c r="AI78" s="118"/>
      <c r="AJ78" s="118"/>
      <c r="AK78" s="118"/>
      <c r="AL78" s="118"/>
      <c r="AM78" s="118"/>
      <c r="AN78" s="118"/>
      <c r="AO78" s="118"/>
      <c r="AP78" s="118"/>
      <c r="AQ78" s="118"/>
      <c r="AR78" s="118"/>
      <c r="AS78" s="118"/>
      <c r="AT78" s="118"/>
      <c r="AU78" s="118"/>
      <c r="AV78" s="118"/>
      <c r="AW78" s="118"/>
      <c r="AX78" s="118"/>
      <c r="AY78" s="118"/>
      <c r="AZ78" s="118"/>
      <c r="BA78" s="118"/>
      <c r="BB78" s="118"/>
      <c r="BC78" s="118"/>
      <c r="BD78" s="118"/>
      <c r="BE78" s="118"/>
      <c r="BF78" s="118"/>
      <c r="BG78" s="118"/>
    </row>
    <row r="79" spans="2:59" s="120" customFormat="1" x14ac:dyDescent="0.35">
      <c r="B79" s="118"/>
      <c r="C79" s="118"/>
      <c r="D79" s="118"/>
      <c r="E79" s="118"/>
      <c r="F79" s="118"/>
      <c r="G79" s="118"/>
      <c r="H79" s="118"/>
      <c r="I79" s="118"/>
      <c r="J79" s="118"/>
      <c r="K79" s="118"/>
      <c r="L79" s="118"/>
      <c r="M79" s="118"/>
      <c r="N79" s="118"/>
      <c r="O79" s="118"/>
      <c r="P79" s="118"/>
      <c r="Q79" s="118"/>
      <c r="R79" s="118"/>
      <c r="S79" s="118"/>
      <c r="T79" s="118"/>
      <c r="U79" s="118"/>
      <c r="V79" s="118"/>
      <c r="W79" s="118"/>
      <c r="X79" s="118"/>
      <c r="Y79" s="118"/>
      <c r="Z79" s="118"/>
      <c r="AA79" s="118"/>
      <c r="AB79" s="118"/>
      <c r="AC79" s="118"/>
      <c r="AD79" s="118"/>
      <c r="AE79" s="118"/>
      <c r="AF79" s="118"/>
      <c r="AG79" s="118"/>
      <c r="AH79" s="118"/>
      <c r="AI79" s="118"/>
      <c r="AJ79" s="118"/>
      <c r="AK79" s="118"/>
      <c r="AL79" s="118"/>
      <c r="AM79" s="118"/>
      <c r="AN79" s="118"/>
      <c r="AO79" s="118"/>
      <c r="AP79" s="118"/>
      <c r="AQ79" s="118"/>
      <c r="AR79" s="118"/>
      <c r="AS79" s="118"/>
      <c r="AT79" s="118"/>
      <c r="AU79" s="118"/>
      <c r="AV79" s="118"/>
      <c r="AW79" s="118"/>
      <c r="AX79" s="118"/>
      <c r="AY79" s="118"/>
      <c r="AZ79" s="118"/>
      <c r="BA79" s="118"/>
      <c r="BB79" s="118"/>
      <c r="BC79" s="118"/>
      <c r="BD79" s="118"/>
      <c r="BE79" s="118"/>
      <c r="BF79" s="118"/>
      <c r="BG79" s="118"/>
    </row>
    <row r="80" spans="2:59" s="120" customFormat="1" x14ac:dyDescent="0.35">
      <c r="B80" s="118"/>
      <c r="C80" s="118"/>
      <c r="D80" s="118"/>
      <c r="E80" s="118"/>
      <c r="F80" s="118"/>
      <c r="G80" s="118"/>
      <c r="H80" s="118"/>
      <c r="I80" s="118"/>
      <c r="J80" s="118"/>
      <c r="K80" s="118"/>
      <c r="L80" s="118"/>
      <c r="M80" s="118"/>
      <c r="N80" s="118"/>
      <c r="O80" s="118"/>
      <c r="P80" s="118"/>
      <c r="Q80" s="118"/>
      <c r="R80" s="118"/>
      <c r="S80" s="118"/>
      <c r="T80" s="118"/>
      <c r="U80" s="118"/>
      <c r="V80" s="118"/>
      <c r="W80" s="118"/>
      <c r="X80" s="118"/>
      <c r="Y80" s="118"/>
      <c r="Z80" s="118"/>
      <c r="AA80" s="118"/>
      <c r="AB80" s="118"/>
      <c r="AC80" s="118"/>
      <c r="AD80" s="118"/>
      <c r="AE80" s="118"/>
      <c r="AF80" s="118"/>
      <c r="AG80" s="118"/>
      <c r="AH80" s="118"/>
      <c r="AI80" s="118"/>
      <c r="AJ80" s="118"/>
      <c r="AK80" s="118"/>
      <c r="AL80" s="118"/>
      <c r="AM80" s="118"/>
      <c r="AN80" s="118"/>
      <c r="AO80" s="118"/>
      <c r="AP80" s="118"/>
      <c r="AQ80" s="118"/>
      <c r="AR80" s="118"/>
      <c r="AS80" s="118"/>
      <c r="AT80" s="118"/>
      <c r="AU80" s="118"/>
      <c r="AV80" s="118"/>
      <c r="AW80" s="118"/>
      <c r="AX80" s="118"/>
      <c r="AY80" s="118"/>
      <c r="AZ80" s="118"/>
      <c r="BA80" s="118"/>
      <c r="BB80" s="118"/>
      <c r="BC80" s="118"/>
      <c r="BD80" s="118"/>
      <c r="BE80" s="118"/>
      <c r="BF80" s="118"/>
      <c r="BG80" s="118"/>
    </row>
    <row r="81" spans="2:59" s="120" customFormat="1" x14ac:dyDescent="0.35">
      <c r="B81" s="118"/>
      <c r="C81" s="118"/>
      <c r="D81" s="118"/>
      <c r="E81" s="118"/>
      <c r="F81" s="118"/>
      <c r="G81" s="118"/>
      <c r="H81" s="118"/>
      <c r="I81" s="118"/>
      <c r="J81" s="118"/>
      <c r="K81" s="118"/>
      <c r="L81" s="118"/>
      <c r="M81" s="118"/>
      <c r="N81" s="118"/>
      <c r="O81" s="118"/>
      <c r="P81" s="118"/>
      <c r="Q81" s="118"/>
      <c r="R81" s="118"/>
      <c r="S81" s="118"/>
      <c r="T81" s="118"/>
      <c r="U81" s="118"/>
      <c r="V81" s="118"/>
      <c r="W81" s="118"/>
      <c r="X81" s="118"/>
      <c r="Y81" s="118"/>
      <c r="Z81" s="118"/>
      <c r="AA81" s="118"/>
      <c r="AB81" s="118"/>
      <c r="AC81" s="118"/>
      <c r="AD81" s="118"/>
      <c r="AE81" s="118"/>
      <c r="AF81" s="118"/>
      <c r="AG81" s="118"/>
      <c r="AH81" s="118"/>
      <c r="AI81" s="118"/>
      <c r="AJ81" s="118"/>
      <c r="AK81" s="118"/>
      <c r="AL81" s="118"/>
      <c r="AM81" s="118"/>
      <c r="AN81" s="118"/>
      <c r="AO81" s="118"/>
      <c r="AP81" s="118"/>
      <c r="AQ81" s="118"/>
      <c r="AR81" s="118"/>
      <c r="AS81" s="118"/>
      <c r="AT81" s="118"/>
      <c r="AU81" s="118"/>
      <c r="AV81" s="118"/>
      <c r="AW81" s="118"/>
      <c r="AX81" s="118"/>
      <c r="AY81" s="118"/>
      <c r="AZ81" s="118"/>
      <c r="BA81" s="118"/>
      <c r="BB81" s="118"/>
      <c r="BC81" s="118"/>
      <c r="BD81" s="118"/>
      <c r="BE81" s="118"/>
      <c r="BF81" s="118"/>
      <c r="BG81" s="118"/>
    </row>
    <row r="82" spans="2:59" s="120" customFormat="1" x14ac:dyDescent="0.35">
      <c r="B82" s="118"/>
      <c r="C82" s="118"/>
      <c r="D82" s="118"/>
      <c r="E82" s="118"/>
      <c r="F82" s="118"/>
      <c r="G82" s="118"/>
      <c r="H82" s="118"/>
      <c r="I82" s="118"/>
      <c r="J82" s="118"/>
      <c r="K82" s="118"/>
      <c r="L82" s="118"/>
      <c r="M82" s="118"/>
      <c r="N82" s="118"/>
      <c r="O82" s="118"/>
      <c r="P82" s="118"/>
      <c r="Q82" s="118"/>
      <c r="R82" s="118"/>
      <c r="S82" s="118"/>
      <c r="T82" s="118"/>
      <c r="U82" s="118"/>
      <c r="V82" s="118"/>
      <c r="W82" s="118"/>
      <c r="X82" s="118"/>
      <c r="Y82" s="118"/>
      <c r="Z82" s="118"/>
      <c r="AA82" s="118"/>
      <c r="AB82" s="118"/>
      <c r="AC82" s="118"/>
      <c r="AD82" s="118"/>
      <c r="AE82" s="118"/>
      <c r="AF82" s="118"/>
      <c r="AG82" s="118"/>
      <c r="AH82" s="118"/>
      <c r="AI82" s="118"/>
      <c r="AJ82" s="118"/>
      <c r="AK82" s="118"/>
      <c r="AL82" s="118"/>
      <c r="AM82" s="118"/>
      <c r="AN82" s="118"/>
      <c r="AO82" s="118"/>
      <c r="AP82" s="118"/>
      <c r="AQ82" s="118"/>
      <c r="AR82" s="118"/>
      <c r="AS82" s="118"/>
      <c r="AT82" s="118"/>
      <c r="AU82" s="118"/>
      <c r="AV82" s="118"/>
      <c r="AW82" s="118"/>
      <c r="AX82" s="118"/>
      <c r="AY82" s="118"/>
      <c r="AZ82" s="118"/>
      <c r="BA82" s="118"/>
      <c r="BB82" s="118"/>
      <c r="BC82" s="118"/>
      <c r="BD82" s="118"/>
      <c r="BE82" s="118"/>
      <c r="BF82" s="118"/>
      <c r="BG82" s="118"/>
    </row>
    <row r="83" spans="2:59" s="120" customFormat="1" x14ac:dyDescent="0.35">
      <c r="B83" s="118"/>
      <c r="C83" s="118"/>
      <c r="D83" s="118"/>
      <c r="E83" s="118"/>
      <c r="F83" s="118"/>
      <c r="G83" s="118"/>
      <c r="H83" s="118"/>
      <c r="I83" s="118"/>
      <c r="J83" s="118"/>
      <c r="K83" s="118"/>
      <c r="L83" s="118"/>
      <c r="M83" s="118"/>
      <c r="N83" s="118"/>
      <c r="O83" s="118"/>
      <c r="P83" s="118"/>
      <c r="Q83" s="118"/>
      <c r="R83" s="118"/>
      <c r="S83" s="118"/>
      <c r="T83" s="118"/>
      <c r="U83" s="118"/>
      <c r="V83" s="118"/>
      <c r="W83" s="118"/>
      <c r="X83" s="118"/>
      <c r="Y83" s="118"/>
      <c r="Z83" s="118"/>
      <c r="AA83" s="118"/>
      <c r="AB83" s="118"/>
      <c r="AC83" s="118"/>
      <c r="AD83" s="118"/>
      <c r="AE83" s="118"/>
      <c r="AF83" s="118"/>
      <c r="AG83" s="118"/>
      <c r="AH83" s="118"/>
      <c r="AI83" s="118"/>
      <c r="AJ83" s="118"/>
      <c r="AK83" s="118"/>
      <c r="AL83" s="118"/>
      <c r="AM83" s="118"/>
      <c r="AN83" s="118"/>
      <c r="AO83" s="118"/>
      <c r="AP83" s="118"/>
      <c r="AQ83" s="118"/>
      <c r="AR83" s="118"/>
      <c r="AS83" s="118"/>
      <c r="AT83" s="118"/>
      <c r="AU83" s="118"/>
      <c r="AV83" s="118"/>
      <c r="AW83" s="118"/>
      <c r="AX83" s="118"/>
      <c r="AY83" s="118"/>
      <c r="AZ83" s="118"/>
      <c r="BA83" s="118"/>
      <c r="BB83" s="118"/>
      <c r="BC83" s="118"/>
      <c r="BD83" s="118"/>
      <c r="BE83" s="118"/>
      <c r="BF83" s="118"/>
      <c r="BG83" s="118"/>
    </row>
    <row r="84" spans="2:59" s="120" customFormat="1" x14ac:dyDescent="0.35">
      <c r="B84" s="118"/>
      <c r="C84" s="118"/>
      <c r="D84" s="118"/>
      <c r="E84" s="118"/>
      <c r="F84" s="118"/>
      <c r="G84" s="118"/>
      <c r="H84" s="118"/>
      <c r="I84" s="118"/>
      <c r="J84" s="118"/>
      <c r="K84" s="118"/>
      <c r="L84" s="118"/>
      <c r="M84" s="118"/>
      <c r="N84" s="118"/>
      <c r="O84" s="118"/>
      <c r="P84" s="118"/>
      <c r="Q84" s="118"/>
      <c r="R84" s="118"/>
      <c r="S84" s="118"/>
      <c r="T84" s="118"/>
      <c r="U84" s="118"/>
      <c r="V84" s="118"/>
      <c r="W84" s="118"/>
      <c r="X84" s="118"/>
      <c r="Y84" s="118"/>
      <c r="Z84" s="118"/>
      <c r="AA84" s="118"/>
      <c r="AB84" s="118"/>
      <c r="AC84" s="118"/>
      <c r="AD84" s="118"/>
      <c r="AE84" s="118"/>
      <c r="AF84" s="118"/>
      <c r="AG84" s="118"/>
      <c r="AH84" s="118"/>
      <c r="AI84" s="118"/>
      <c r="AJ84" s="118"/>
      <c r="AK84" s="118"/>
      <c r="AL84" s="118"/>
      <c r="AM84" s="118"/>
      <c r="AN84" s="118"/>
      <c r="AO84" s="118"/>
      <c r="AP84" s="118"/>
      <c r="AQ84" s="118"/>
      <c r="AR84" s="118"/>
      <c r="AS84" s="118"/>
      <c r="AT84" s="118"/>
      <c r="AU84" s="118"/>
      <c r="AV84" s="118"/>
      <c r="AW84" s="118"/>
      <c r="AX84" s="118"/>
      <c r="AY84" s="118"/>
      <c r="AZ84" s="118"/>
      <c r="BA84" s="118"/>
      <c r="BB84" s="118"/>
      <c r="BC84" s="118"/>
      <c r="BD84" s="118"/>
      <c r="BE84" s="118"/>
      <c r="BF84" s="118"/>
      <c r="BG84" s="118"/>
    </row>
    <row r="85" spans="2:59" s="120" customFormat="1" x14ac:dyDescent="0.35">
      <c r="B85" s="118"/>
      <c r="C85" s="118"/>
      <c r="D85" s="118"/>
      <c r="E85" s="118"/>
      <c r="F85" s="118"/>
      <c r="G85" s="118"/>
      <c r="H85" s="118"/>
      <c r="I85" s="118"/>
      <c r="J85" s="118"/>
      <c r="K85" s="118"/>
      <c r="L85" s="118"/>
      <c r="M85" s="118"/>
      <c r="N85" s="118"/>
      <c r="O85" s="118"/>
      <c r="P85" s="118"/>
      <c r="Q85" s="118"/>
      <c r="R85" s="118"/>
      <c r="S85" s="118"/>
      <c r="T85" s="118"/>
      <c r="U85" s="118"/>
      <c r="V85" s="118"/>
      <c r="W85" s="118"/>
      <c r="X85" s="118"/>
      <c r="Y85" s="118"/>
      <c r="Z85" s="118"/>
      <c r="AA85" s="118"/>
      <c r="AB85" s="118"/>
      <c r="AC85" s="118"/>
      <c r="AD85" s="118"/>
      <c r="AE85" s="118"/>
      <c r="AF85" s="118"/>
      <c r="AG85" s="118"/>
      <c r="AH85" s="118"/>
      <c r="AI85" s="118"/>
      <c r="AJ85" s="118"/>
      <c r="AK85" s="118"/>
      <c r="AL85" s="118"/>
      <c r="AM85" s="118"/>
      <c r="AN85" s="118"/>
      <c r="AO85" s="118"/>
      <c r="AP85" s="118"/>
      <c r="AQ85" s="118"/>
      <c r="AR85" s="118"/>
      <c r="AS85" s="118"/>
      <c r="AT85" s="118"/>
      <c r="AU85" s="118"/>
      <c r="AV85" s="118"/>
      <c r="AW85" s="118"/>
      <c r="AX85" s="118"/>
      <c r="AY85" s="118"/>
      <c r="AZ85" s="118"/>
      <c r="BA85" s="118"/>
      <c r="BB85" s="118"/>
      <c r="BC85" s="118"/>
      <c r="BD85" s="118"/>
      <c r="BE85" s="118"/>
      <c r="BF85" s="118"/>
      <c r="BG85" s="118"/>
    </row>
    <row r="86" spans="2:59" s="120" customFormat="1" x14ac:dyDescent="0.35">
      <c r="B86" s="118"/>
      <c r="C86" s="118"/>
      <c r="D86" s="118"/>
      <c r="E86" s="118"/>
      <c r="F86" s="118"/>
      <c r="G86" s="118"/>
      <c r="H86" s="118"/>
      <c r="I86" s="118"/>
      <c r="J86" s="118"/>
      <c r="K86" s="118"/>
      <c r="L86" s="118"/>
      <c r="M86" s="118"/>
      <c r="N86" s="118"/>
      <c r="O86" s="118"/>
      <c r="P86" s="118"/>
      <c r="Q86" s="118"/>
      <c r="R86" s="118"/>
      <c r="S86" s="118"/>
      <c r="T86" s="118"/>
      <c r="U86" s="118"/>
      <c r="V86" s="118"/>
      <c r="W86" s="118"/>
      <c r="X86" s="118"/>
      <c r="Y86" s="118"/>
      <c r="Z86" s="118"/>
      <c r="AA86" s="118"/>
      <c r="AB86" s="118"/>
      <c r="AC86" s="118"/>
      <c r="AD86" s="118"/>
      <c r="AE86" s="118"/>
      <c r="AF86" s="118"/>
      <c r="AG86" s="118"/>
      <c r="AH86" s="118"/>
      <c r="AI86" s="118"/>
      <c r="AJ86" s="118"/>
      <c r="AK86" s="118"/>
      <c r="AL86" s="118"/>
      <c r="AM86" s="118"/>
      <c r="AN86" s="118"/>
      <c r="AO86" s="118"/>
      <c r="AP86" s="118"/>
      <c r="AQ86" s="118"/>
      <c r="AR86" s="118"/>
      <c r="AS86" s="118"/>
      <c r="AT86" s="118"/>
      <c r="AU86" s="118"/>
      <c r="AV86" s="118"/>
      <c r="AW86" s="118"/>
      <c r="AX86" s="118"/>
      <c r="AY86" s="118"/>
      <c r="AZ86" s="118"/>
      <c r="BA86" s="118"/>
      <c r="BB86" s="118"/>
      <c r="BC86" s="118"/>
      <c r="BD86" s="118"/>
      <c r="BE86" s="118"/>
      <c r="BF86" s="118"/>
      <c r="BG86" s="118"/>
    </row>
    <row r="87" spans="2:59" s="120" customFormat="1" x14ac:dyDescent="0.35">
      <c r="B87" s="118"/>
      <c r="C87" s="118"/>
      <c r="D87" s="118"/>
      <c r="E87" s="118"/>
      <c r="F87" s="118"/>
      <c r="G87" s="118"/>
      <c r="H87" s="118"/>
      <c r="I87" s="118"/>
      <c r="J87" s="118"/>
      <c r="K87" s="118"/>
      <c r="L87" s="118"/>
      <c r="M87" s="118"/>
      <c r="N87" s="118"/>
      <c r="O87" s="118"/>
      <c r="P87" s="118"/>
      <c r="Q87" s="118"/>
      <c r="R87" s="118"/>
      <c r="S87" s="118"/>
      <c r="T87" s="118"/>
      <c r="U87" s="118"/>
      <c r="V87" s="118"/>
      <c r="W87" s="118"/>
      <c r="X87" s="118"/>
      <c r="Y87" s="118"/>
      <c r="Z87" s="118"/>
      <c r="AA87" s="118"/>
      <c r="AB87" s="118"/>
      <c r="AC87" s="118"/>
      <c r="AD87" s="118"/>
      <c r="AE87" s="118"/>
      <c r="AF87" s="118"/>
      <c r="AG87" s="118"/>
      <c r="AH87" s="118"/>
      <c r="AI87" s="118"/>
      <c r="AJ87" s="118"/>
      <c r="AK87" s="118"/>
      <c r="AL87" s="118"/>
      <c r="AM87" s="118"/>
      <c r="AN87" s="118"/>
      <c r="AO87" s="118"/>
      <c r="AP87" s="118"/>
      <c r="AQ87" s="118"/>
      <c r="AR87" s="118"/>
      <c r="AS87" s="118"/>
      <c r="AT87" s="118"/>
      <c r="AU87" s="118"/>
      <c r="AV87" s="118"/>
      <c r="AW87" s="118"/>
      <c r="AX87" s="118"/>
      <c r="AY87" s="118"/>
      <c r="AZ87" s="118"/>
      <c r="BA87" s="118"/>
      <c r="BB87" s="118"/>
      <c r="BC87" s="118"/>
      <c r="BD87" s="118"/>
      <c r="BE87" s="118"/>
      <c r="BF87" s="118"/>
      <c r="BG87" s="118"/>
    </row>
    <row r="88" spans="2:59" s="120" customFormat="1" x14ac:dyDescent="0.35">
      <c r="B88" s="118"/>
      <c r="C88" s="118"/>
      <c r="D88" s="118"/>
      <c r="E88" s="118"/>
      <c r="F88" s="118"/>
      <c r="G88" s="118"/>
      <c r="H88" s="118"/>
      <c r="I88" s="118"/>
      <c r="J88" s="118"/>
      <c r="K88" s="118"/>
      <c r="L88" s="118"/>
      <c r="M88" s="118"/>
      <c r="N88" s="118"/>
      <c r="O88" s="118"/>
      <c r="P88" s="118"/>
      <c r="Q88" s="118"/>
      <c r="R88" s="118"/>
      <c r="S88" s="118"/>
      <c r="T88" s="118"/>
      <c r="U88" s="118"/>
      <c r="V88" s="118"/>
      <c r="W88" s="118"/>
      <c r="X88" s="118"/>
      <c r="Y88" s="118"/>
      <c r="Z88" s="118"/>
      <c r="AA88" s="118"/>
      <c r="AB88" s="118"/>
      <c r="AC88" s="118"/>
      <c r="AD88" s="118"/>
      <c r="AE88" s="118"/>
      <c r="AF88" s="118"/>
      <c r="AG88" s="118"/>
      <c r="AH88" s="118"/>
      <c r="AI88" s="118"/>
      <c r="AJ88" s="118"/>
      <c r="AK88" s="118"/>
      <c r="AL88" s="118"/>
      <c r="AM88" s="118"/>
      <c r="AN88" s="118"/>
      <c r="AO88" s="118"/>
      <c r="AP88" s="118"/>
      <c r="AQ88" s="118"/>
      <c r="AR88" s="118"/>
      <c r="AS88" s="118"/>
      <c r="AT88" s="118"/>
      <c r="AU88" s="118"/>
      <c r="AV88" s="118"/>
      <c r="AW88" s="118"/>
      <c r="AX88" s="118"/>
      <c r="AY88" s="118"/>
      <c r="AZ88" s="118"/>
      <c r="BA88" s="118"/>
      <c r="BB88" s="118"/>
      <c r="BC88" s="118"/>
      <c r="BD88" s="118"/>
      <c r="BE88" s="118"/>
      <c r="BF88" s="118"/>
      <c r="BG88" s="118"/>
    </row>
    <row r="89" spans="2:59" s="120" customFormat="1" x14ac:dyDescent="0.35">
      <c r="B89" s="118"/>
      <c r="C89" s="118"/>
      <c r="D89" s="118"/>
      <c r="E89" s="118"/>
      <c r="F89" s="118"/>
      <c r="G89" s="118"/>
      <c r="H89" s="118"/>
      <c r="I89" s="118"/>
      <c r="J89" s="118"/>
      <c r="K89" s="118"/>
      <c r="L89" s="118"/>
      <c r="M89" s="118"/>
      <c r="N89" s="118"/>
      <c r="O89" s="118"/>
      <c r="P89" s="118"/>
      <c r="Q89" s="118"/>
      <c r="R89" s="118"/>
      <c r="S89" s="118"/>
      <c r="T89" s="118"/>
      <c r="U89" s="118"/>
      <c r="V89" s="118"/>
      <c r="W89" s="118"/>
      <c r="X89" s="118"/>
      <c r="Y89" s="118"/>
      <c r="Z89" s="118"/>
      <c r="AA89" s="118"/>
      <c r="AB89" s="118"/>
      <c r="AC89" s="118"/>
      <c r="AD89" s="118"/>
      <c r="AE89" s="118"/>
      <c r="AF89" s="118"/>
      <c r="AG89" s="118"/>
      <c r="AH89" s="118"/>
      <c r="AI89" s="118"/>
      <c r="AJ89" s="118"/>
      <c r="AK89" s="118"/>
      <c r="AL89" s="118"/>
      <c r="AM89" s="118"/>
      <c r="AN89" s="118"/>
      <c r="AO89" s="118"/>
      <c r="AP89" s="118"/>
      <c r="AQ89" s="118"/>
      <c r="AR89" s="118"/>
      <c r="AS89" s="118"/>
      <c r="AT89" s="118"/>
      <c r="AU89" s="118"/>
      <c r="AV89" s="118"/>
      <c r="AW89" s="118"/>
      <c r="AX89" s="118"/>
      <c r="AY89" s="118"/>
      <c r="AZ89" s="118"/>
      <c r="BA89" s="118"/>
      <c r="BB89" s="118"/>
      <c r="BC89" s="118"/>
      <c r="BD89" s="118"/>
      <c r="BE89" s="118"/>
      <c r="BF89" s="118"/>
      <c r="BG89" s="118"/>
    </row>
    <row r="90" spans="2:59" s="120" customFormat="1" x14ac:dyDescent="0.35">
      <c r="B90" s="118"/>
      <c r="C90" s="118"/>
      <c r="D90" s="118"/>
      <c r="E90" s="118"/>
      <c r="F90" s="118"/>
      <c r="G90" s="118"/>
      <c r="H90" s="118"/>
      <c r="I90" s="118"/>
      <c r="J90" s="118"/>
      <c r="K90" s="118"/>
      <c r="L90" s="118"/>
      <c r="M90" s="118"/>
      <c r="N90" s="118"/>
      <c r="O90" s="118"/>
      <c r="P90" s="118"/>
      <c r="Q90" s="118"/>
      <c r="R90" s="118"/>
      <c r="S90" s="118"/>
      <c r="T90" s="118"/>
      <c r="U90" s="118"/>
      <c r="V90" s="118"/>
      <c r="W90" s="118"/>
      <c r="X90" s="118"/>
      <c r="Y90" s="118"/>
      <c r="Z90" s="118"/>
      <c r="AA90" s="118"/>
      <c r="AB90" s="118"/>
      <c r="AC90" s="118"/>
      <c r="AD90" s="118"/>
      <c r="AE90" s="118"/>
      <c r="AF90" s="118"/>
      <c r="AG90" s="118"/>
      <c r="AH90" s="118"/>
      <c r="AI90" s="118"/>
      <c r="AJ90" s="118"/>
      <c r="AK90" s="118"/>
      <c r="AL90" s="118"/>
      <c r="AM90" s="118"/>
      <c r="AN90" s="118"/>
      <c r="AO90" s="118"/>
      <c r="AP90" s="118"/>
      <c r="AQ90" s="118"/>
      <c r="AR90" s="118"/>
      <c r="AS90" s="118"/>
      <c r="AT90" s="118"/>
      <c r="AU90" s="118"/>
      <c r="AV90" s="118"/>
      <c r="AW90" s="118"/>
      <c r="AX90" s="118"/>
      <c r="AY90" s="118"/>
      <c r="AZ90" s="118"/>
      <c r="BA90" s="118"/>
      <c r="BB90" s="118"/>
      <c r="BC90" s="118"/>
      <c r="BD90" s="118"/>
      <c r="BE90" s="118"/>
      <c r="BF90" s="118"/>
      <c r="BG90" s="118"/>
    </row>
    <row r="91" spans="2:59" s="120" customFormat="1" x14ac:dyDescent="0.35">
      <c r="B91" s="118"/>
      <c r="C91" s="118"/>
      <c r="D91" s="118"/>
      <c r="E91" s="118"/>
      <c r="F91" s="118"/>
      <c r="G91" s="118"/>
      <c r="H91" s="118"/>
      <c r="I91" s="118"/>
      <c r="J91" s="118"/>
      <c r="K91" s="118"/>
      <c r="L91" s="118"/>
      <c r="M91" s="118"/>
      <c r="N91" s="118"/>
      <c r="O91" s="118"/>
      <c r="P91" s="118"/>
      <c r="Q91" s="118"/>
      <c r="R91" s="118"/>
      <c r="S91" s="118"/>
      <c r="T91" s="118"/>
      <c r="U91" s="118"/>
      <c r="V91" s="118"/>
      <c r="W91" s="118"/>
      <c r="X91" s="118"/>
      <c r="Y91" s="118"/>
      <c r="Z91" s="118"/>
      <c r="AA91" s="118"/>
      <c r="AB91" s="118"/>
      <c r="AC91" s="118"/>
      <c r="AD91" s="118"/>
      <c r="AE91" s="118"/>
      <c r="AF91" s="118"/>
      <c r="AG91" s="118"/>
      <c r="AH91" s="118"/>
      <c r="AI91" s="118"/>
      <c r="AJ91" s="118"/>
      <c r="AK91" s="118"/>
      <c r="AL91" s="118"/>
      <c r="AM91" s="118"/>
      <c r="AN91" s="118"/>
      <c r="AO91" s="118"/>
      <c r="AP91" s="118"/>
      <c r="AQ91" s="118"/>
      <c r="AR91" s="118"/>
      <c r="AS91" s="118"/>
      <c r="AT91" s="118"/>
      <c r="AU91" s="118"/>
      <c r="AV91" s="118"/>
      <c r="AW91" s="118"/>
      <c r="AX91" s="118"/>
      <c r="AY91" s="118"/>
      <c r="AZ91" s="118"/>
      <c r="BA91" s="118"/>
      <c r="BB91" s="118"/>
      <c r="BC91" s="118"/>
      <c r="BD91" s="118"/>
      <c r="BE91" s="118"/>
      <c r="BF91" s="118"/>
      <c r="BG91" s="118"/>
    </row>
    <row r="92" spans="2:59" s="120" customFormat="1" x14ac:dyDescent="0.35">
      <c r="B92" s="118"/>
      <c r="C92" s="118"/>
      <c r="D92" s="118"/>
      <c r="E92" s="118"/>
      <c r="F92" s="118"/>
      <c r="G92" s="118"/>
      <c r="H92" s="118"/>
      <c r="I92" s="118"/>
      <c r="J92" s="118"/>
      <c r="K92" s="118"/>
      <c r="L92" s="118"/>
      <c r="M92" s="118"/>
      <c r="N92" s="118"/>
      <c r="O92" s="118"/>
      <c r="P92" s="118"/>
      <c r="Q92" s="118"/>
      <c r="R92" s="118"/>
      <c r="S92" s="118"/>
      <c r="T92" s="118"/>
      <c r="U92" s="118"/>
      <c r="V92" s="118"/>
      <c r="W92" s="118"/>
      <c r="X92" s="118"/>
      <c r="Y92" s="118"/>
      <c r="Z92" s="118"/>
      <c r="AA92" s="118"/>
      <c r="AB92" s="118"/>
      <c r="AC92" s="118"/>
      <c r="AD92" s="118"/>
      <c r="AE92" s="118"/>
      <c r="AF92" s="118"/>
      <c r="AG92" s="118"/>
      <c r="AH92" s="118"/>
      <c r="AI92" s="118"/>
      <c r="AJ92" s="118"/>
      <c r="AK92" s="118"/>
      <c r="AL92" s="118"/>
      <c r="AM92" s="118"/>
      <c r="AN92" s="118"/>
      <c r="AO92" s="118"/>
      <c r="AP92" s="118"/>
      <c r="AQ92" s="118"/>
      <c r="AR92" s="118"/>
      <c r="AS92" s="118"/>
      <c r="AT92" s="118"/>
      <c r="AU92" s="118"/>
      <c r="AV92" s="118"/>
      <c r="AW92" s="118"/>
      <c r="AX92" s="118"/>
      <c r="AY92" s="118"/>
      <c r="AZ92" s="118"/>
      <c r="BA92" s="118"/>
      <c r="BB92" s="118"/>
      <c r="BC92" s="118"/>
      <c r="BD92" s="118"/>
      <c r="BE92" s="118"/>
      <c r="BF92" s="118"/>
      <c r="BG92" s="118"/>
    </row>
    <row r="93" spans="2:59" s="120" customFormat="1" x14ac:dyDescent="0.35">
      <c r="B93" s="118"/>
      <c r="C93" s="118"/>
      <c r="D93" s="118"/>
      <c r="E93" s="118"/>
      <c r="F93" s="118"/>
      <c r="G93" s="118"/>
      <c r="H93" s="118"/>
      <c r="I93" s="118"/>
      <c r="J93" s="118"/>
      <c r="K93" s="118"/>
      <c r="L93" s="118"/>
      <c r="M93" s="118"/>
      <c r="N93" s="118"/>
      <c r="O93" s="118"/>
      <c r="P93" s="118"/>
      <c r="Q93" s="118"/>
      <c r="R93" s="118"/>
      <c r="S93" s="118"/>
      <c r="T93" s="118"/>
      <c r="U93" s="118"/>
      <c r="V93" s="118"/>
      <c r="W93" s="118"/>
      <c r="X93" s="118"/>
      <c r="Y93" s="118"/>
      <c r="Z93" s="118"/>
      <c r="AA93" s="118"/>
      <c r="AB93" s="118"/>
      <c r="AC93" s="118"/>
      <c r="AD93" s="118"/>
      <c r="AE93" s="118"/>
      <c r="AF93" s="118"/>
      <c r="AG93" s="118"/>
      <c r="AH93" s="118"/>
      <c r="AI93" s="118"/>
      <c r="AJ93" s="118"/>
      <c r="AK93" s="118"/>
      <c r="AL93" s="118"/>
      <c r="AM93" s="118"/>
      <c r="AN93" s="118"/>
      <c r="AO93" s="118"/>
      <c r="AP93" s="118"/>
      <c r="AQ93" s="118"/>
      <c r="AR93" s="118"/>
      <c r="AS93" s="118"/>
      <c r="AT93" s="118"/>
      <c r="AU93" s="118"/>
      <c r="AV93" s="118"/>
      <c r="AW93" s="118"/>
      <c r="AX93" s="118"/>
      <c r="AY93" s="118"/>
      <c r="AZ93" s="118"/>
      <c r="BA93" s="118"/>
      <c r="BB93" s="118"/>
      <c r="BC93" s="118"/>
      <c r="BD93" s="118"/>
      <c r="BE93" s="118"/>
      <c r="BF93" s="118"/>
      <c r="BG93" s="118"/>
    </row>
    <row r="94" spans="2:59" s="120" customFormat="1" x14ac:dyDescent="0.35">
      <c r="B94" s="118"/>
      <c r="C94" s="118"/>
      <c r="D94" s="118"/>
      <c r="E94" s="118"/>
      <c r="F94" s="118"/>
      <c r="G94" s="118"/>
      <c r="H94" s="118"/>
      <c r="I94" s="118"/>
      <c r="J94" s="118"/>
      <c r="K94" s="118"/>
      <c r="L94" s="118"/>
      <c r="M94" s="118"/>
      <c r="N94" s="118"/>
      <c r="O94" s="118"/>
      <c r="P94" s="118"/>
      <c r="Q94" s="118"/>
      <c r="R94" s="118"/>
      <c r="S94" s="118"/>
      <c r="T94" s="118"/>
      <c r="U94" s="118"/>
      <c r="V94" s="118"/>
      <c r="W94" s="118"/>
      <c r="X94" s="118"/>
      <c r="Y94" s="118"/>
      <c r="Z94" s="118"/>
      <c r="AA94" s="118"/>
      <c r="AB94" s="118"/>
      <c r="AC94" s="118"/>
      <c r="AD94" s="118"/>
      <c r="AE94" s="118"/>
      <c r="AF94" s="118"/>
      <c r="AG94" s="118"/>
      <c r="AH94" s="118"/>
      <c r="AI94" s="118"/>
      <c r="AJ94" s="118"/>
      <c r="AK94" s="118"/>
      <c r="AL94" s="118"/>
      <c r="AM94" s="118"/>
      <c r="AN94" s="118"/>
      <c r="AO94" s="118"/>
      <c r="AP94" s="118"/>
      <c r="AQ94" s="118"/>
      <c r="AR94" s="118"/>
      <c r="AS94" s="118"/>
      <c r="AT94" s="118"/>
      <c r="AU94" s="118"/>
      <c r="AV94" s="118"/>
      <c r="AW94" s="118"/>
      <c r="AX94" s="118"/>
      <c r="AY94" s="118"/>
      <c r="AZ94" s="118"/>
      <c r="BA94" s="118"/>
      <c r="BB94" s="118"/>
      <c r="BC94" s="118"/>
      <c r="BD94" s="118"/>
      <c r="BE94" s="118"/>
      <c r="BF94" s="118"/>
      <c r="BG94" s="118"/>
    </row>
    <row r="95" spans="2:59" s="120" customFormat="1" x14ac:dyDescent="0.35">
      <c r="B95" s="118"/>
      <c r="C95" s="118"/>
      <c r="D95" s="118"/>
      <c r="E95" s="118"/>
      <c r="F95" s="118"/>
      <c r="G95" s="118"/>
      <c r="H95" s="118"/>
      <c r="I95" s="118"/>
      <c r="J95" s="118"/>
      <c r="K95" s="118"/>
      <c r="L95" s="118"/>
      <c r="M95" s="118"/>
      <c r="N95" s="118"/>
      <c r="O95" s="118"/>
      <c r="P95" s="118"/>
      <c r="Q95" s="118"/>
      <c r="R95" s="118"/>
      <c r="S95" s="118"/>
      <c r="T95" s="118"/>
      <c r="U95" s="118"/>
      <c r="V95" s="118"/>
      <c r="W95" s="118"/>
      <c r="X95" s="118"/>
      <c r="Y95" s="118"/>
      <c r="Z95" s="118"/>
      <c r="AA95" s="118"/>
      <c r="AB95" s="118"/>
      <c r="AC95" s="118"/>
      <c r="AD95" s="118"/>
      <c r="AE95" s="118"/>
      <c r="AF95" s="118"/>
      <c r="AG95" s="118"/>
      <c r="AH95" s="118"/>
      <c r="AI95" s="118"/>
      <c r="AJ95" s="118"/>
      <c r="AK95" s="118"/>
      <c r="AL95" s="118"/>
      <c r="AM95" s="118"/>
      <c r="AN95" s="118"/>
      <c r="AO95" s="118"/>
      <c r="AP95" s="118"/>
      <c r="AQ95" s="118"/>
      <c r="AR95" s="118"/>
      <c r="AS95" s="118"/>
      <c r="AT95" s="118"/>
      <c r="AU95" s="118"/>
      <c r="AV95" s="118"/>
      <c r="AW95" s="118"/>
      <c r="AX95" s="118"/>
      <c r="AY95" s="118"/>
      <c r="AZ95" s="118"/>
      <c r="BA95" s="118"/>
      <c r="BB95" s="118"/>
      <c r="BC95" s="118"/>
      <c r="BD95" s="118"/>
      <c r="BE95" s="118"/>
      <c r="BF95" s="118"/>
      <c r="BG95" s="118"/>
    </row>
    <row r="96" spans="2:59" s="120" customFormat="1" x14ac:dyDescent="0.35">
      <c r="B96" s="118"/>
      <c r="C96" s="118"/>
      <c r="D96" s="118"/>
      <c r="E96" s="118"/>
      <c r="F96" s="118"/>
      <c r="G96" s="118"/>
      <c r="H96" s="118"/>
      <c r="I96" s="118"/>
      <c r="J96" s="118"/>
      <c r="K96" s="118"/>
      <c r="L96" s="118"/>
      <c r="M96" s="118"/>
      <c r="N96" s="118"/>
      <c r="O96" s="118"/>
      <c r="P96" s="118"/>
      <c r="Q96" s="118"/>
      <c r="R96" s="118"/>
      <c r="S96" s="118"/>
      <c r="T96" s="118"/>
      <c r="U96" s="118"/>
      <c r="V96" s="118"/>
      <c r="W96" s="118"/>
      <c r="X96" s="118"/>
      <c r="Y96" s="118"/>
      <c r="Z96" s="118"/>
      <c r="AA96" s="118"/>
      <c r="AB96" s="118"/>
      <c r="AC96" s="118"/>
      <c r="AD96" s="118"/>
      <c r="AE96" s="118"/>
      <c r="AF96" s="118"/>
      <c r="AG96" s="118"/>
      <c r="AH96" s="118"/>
      <c r="AI96" s="118"/>
      <c r="AJ96" s="118"/>
      <c r="AK96" s="118"/>
      <c r="AL96" s="118"/>
      <c r="AM96" s="118"/>
      <c r="AN96" s="118"/>
      <c r="AO96" s="118"/>
      <c r="AP96" s="118"/>
      <c r="AQ96" s="118"/>
      <c r="AR96" s="118"/>
      <c r="AS96" s="118"/>
      <c r="AT96" s="118"/>
      <c r="AU96" s="118"/>
      <c r="AV96" s="118"/>
      <c r="AW96" s="118"/>
      <c r="AX96" s="118"/>
      <c r="AY96" s="118"/>
      <c r="AZ96" s="118"/>
      <c r="BA96" s="118"/>
      <c r="BB96" s="118"/>
      <c r="BC96" s="118"/>
      <c r="BD96" s="118"/>
      <c r="BE96" s="118"/>
      <c r="BF96" s="118"/>
      <c r="BG96" s="118"/>
    </row>
    <row r="97" spans="2:59" s="120" customFormat="1" x14ac:dyDescent="0.35">
      <c r="B97" s="118"/>
      <c r="C97" s="118"/>
      <c r="D97" s="118"/>
      <c r="E97" s="118"/>
      <c r="F97" s="118"/>
      <c r="G97" s="118"/>
      <c r="H97" s="118"/>
      <c r="I97" s="118"/>
      <c r="J97" s="118"/>
      <c r="K97" s="118"/>
      <c r="L97" s="118"/>
      <c r="M97" s="118"/>
      <c r="N97" s="118"/>
      <c r="O97" s="118"/>
      <c r="P97" s="118"/>
      <c r="Q97" s="118"/>
      <c r="R97" s="118"/>
      <c r="S97" s="118"/>
      <c r="T97" s="118"/>
      <c r="U97" s="118"/>
      <c r="V97" s="118"/>
      <c r="W97" s="118"/>
      <c r="X97" s="118"/>
      <c r="Y97" s="118"/>
      <c r="Z97" s="118"/>
      <c r="AA97" s="118"/>
      <c r="AB97" s="118"/>
      <c r="AC97" s="118"/>
      <c r="AD97" s="118"/>
      <c r="AE97" s="118"/>
      <c r="AF97" s="118"/>
      <c r="AG97" s="118"/>
      <c r="AH97" s="118"/>
      <c r="AI97" s="118"/>
      <c r="AJ97" s="118"/>
      <c r="AK97" s="118"/>
      <c r="AL97" s="118"/>
      <c r="AM97" s="118"/>
      <c r="AN97" s="118"/>
      <c r="AO97" s="118"/>
      <c r="AP97" s="118"/>
      <c r="AQ97" s="118"/>
      <c r="AR97" s="118"/>
      <c r="AS97" s="118"/>
      <c r="AT97" s="118"/>
      <c r="AU97" s="118"/>
      <c r="AV97" s="118"/>
      <c r="AW97" s="118"/>
      <c r="AX97" s="118"/>
      <c r="AY97" s="118"/>
      <c r="AZ97" s="118"/>
      <c r="BA97" s="118"/>
      <c r="BB97" s="118"/>
      <c r="BC97" s="118"/>
      <c r="BD97" s="118"/>
      <c r="BE97" s="118"/>
      <c r="BF97" s="118"/>
      <c r="BG97" s="118"/>
    </row>
    <row r="98" spans="2:59" s="120" customFormat="1" x14ac:dyDescent="0.35">
      <c r="B98" s="118"/>
      <c r="C98" s="118"/>
      <c r="D98" s="118"/>
      <c r="E98" s="118"/>
      <c r="F98" s="118"/>
      <c r="G98" s="118"/>
      <c r="H98" s="118"/>
      <c r="I98" s="118"/>
      <c r="J98" s="118"/>
      <c r="K98" s="118"/>
      <c r="L98" s="118"/>
      <c r="M98" s="118"/>
      <c r="N98" s="118"/>
      <c r="O98" s="118"/>
      <c r="P98" s="118"/>
      <c r="Q98" s="118"/>
      <c r="R98" s="118"/>
      <c r="S98" s="118"/>
      <c r="T98" s="118"/>
      <c r="U98" s="118"/>
      <c r="V98" s="118"/>
      <c r="W98" s="118"/>
      <c r="X98" s="118"/>
      <c r="Y98" s="118"/>
      <c r="Z98" s="118"/>
      <c r="AA98" s="118"/>
      <c r="AB98" s="118"/>
      <c r="AC98" s="118"/>
      <c r="AD98" s="118"/>
      <c r="AE98" s="118"/>
      <c r="AF98" s="118"/>
      <c r="AG98" s="118"/>
      <c r="AH98" s="118"/>
      <c r="AI98" s="118"/>
      <c r="AJ98" s="118"/>
      <c r="AK98" s="118"/>
      <c r="AL98" s="118"/>
      <c r="AM98" s="118"/>
      <c r="AN98" s="118"/>
      <c r="AO98" s="118"/>
      <c r="AP98" s="118"/>
      <c r="AQ98" s="118"/>
      <c r="AR98" s="118"/>
      <c r="AS98" s="118"/>
      <c r="AT98" s="118"/>
      <c r="AU98" s="118"/>
      <c r="AV98" s="118"/>
      <c r="AW98" s="118"/>
      <c r="AX98" s="118"/>
      <c r="AY98" s="118"/>
      <c r="AZ98" s="118"/>
      <c r="BA98" s="118"/>
      <c r="BB98" s="118"/>
      <c r="BC98" s="118"/>
      <c r="BD98" s="118"/>
      <c r="BE98" s="118"/>
      <c r="BF98" s="118"/>
      <c r="BG98" s="118"/>
    </row>
    <row r="99" spans="2:59" s="120" customFormat="1" x14ac:dyDescent="0.35">
      <c r="B99" s="118"/>
      <c r="C99" s="118"/>
      <c r="D99" s="118"/>
      <c r="E99" s="118"/>
      <c r="F99" s="118"/>
      <c r="G99" s="118"/>
      <c r="H99" s="118"/>
      <c r="I99" s="118"/>
      <c r="J99" s="118"/>
      <c r="K99" s="118"/>
      <c r="L99" s="118"/>
      <c r="M99" s="118"/>
      <c r="N99" s="118"/>
      <c r="O99" s="118"/>
      <c r="P99" s="118"/>
      <c r="Q99" s="118"/>
      <c r="R99" s="118"/>
      <c r="S99" s="118"/>
      <c r="T99" s="118"/>
      <c r="U99" s="118"/>
      <c r="V99" s="118"/>
      <c r="W99" s="118"/>
      <c r="X99" s="118"/>
      <c r="Y99" s="118"/>
      <c r="Z99" s="118"/>
      <c r="AA99" s="118"/>
      <c r="AB99" s="118"/>
      <c r="AC99" s="118"/>
      <c r="AD99" s="118"/>
      <c r="AE99" s="118"/>
      <c r="AF99" s="118"/>
      <c r="AG99" s="118"/>
      <c r="AH99" s="118"/>
      <c r="AI99" s="118"/>
      <c r="AJ99" s="118"/>
      <c r="AK99" s="118"/>
      <c r="AL99" s="118"/>
      <c r="AM99" s="118"/>
      <c r="AN99" s="118"/>
      <c r="AO99" s="118"/>
      <c r="AP99" s="118"/>
      <c r="AQ99" s="118"/>
      <c r="AR99" s="118"/>
      <c r="AS99" s="118"/>
      <c r="AT99" s="118"/>
      <c r="AU99" s="118"/>
      <c r="AV99" s="118"/>
      <c r="AW99" s="118"/>
      <c r="AX99" s="118"/>
      <c r="AY99" s="118"/>
      <c r="AZ99" s="118"/>
      <c r="BA99" s="118"/>
      <c r="BB99" s="118"/>
      <c r="BC99" s="118"/>
      <c r="BD99" s="118"/>
      <c r="BE99" s="118"/>
      <c r="BF99" s="118"/>
      <c r="BG99" s="118"/>
    </row>
    <row r="100" spans="2:59" s="120" customFormat="1" x14ac:dyDescent="0.35">
      <c r="B100" s="118"/>
      <c r="C100" s="118"/>
      <c r="D100" s="118"/>
      <c r="E100" s="118"/>
      <c r="F100" s="118"/>
      <c r="G100" s="118"/>
      <c r="H100" s="118"/>
      <c r="I100" s="118"/>
      <c r="J100" s="118"/>
      <c r="K100" s="118"/>
      <c r="L100" s="118"/>
      <c r="M100" s="118"/>
      <c r="N100" s="118"/>
      <c r="O100" s="118"/>
      <c r="P100" s="118"/>
      <c r="Q100" s="118"/>
      <c r="R100" s="118"/>
      <c r="S100" s="118"/>
      <c r="T100" s="118"/>
      <c r="U100" s="118"/>
      <c r="V100" s="118"/>
      <c r="W100" s="118"/>
      <c r="X100" s="118"/>
      <c r="Y100" s="118"/>
      <c r="Z100" s="118"/>
      <c r="AA100" s="118"/>
      <c r="AB100" s="118"/>
      <c r="AC100" s="118"/>
      <c r="AD100" s="118"/>
      <c r="AE100" s="118"/>
      <c r="AF100" s="118"/>
      <c r="AG100" s="118"/>
      <c r="AH100" s="118"/>
      <c r="AI100" s="118"/>
      <c r="AJ100" s="118"/>
      <c r="AK100" s="118"/>
      <c r="AL100" s="118"/>
      <c r="AM100" s="118"/>
      <c r="AN100" s="118"/>
      <c r="AO100" s="118"/>
      <c r="AP100" s="118"/>
      <c r="AQ100" s="118"/>
      <c r="AR100" s="118"/>
      <c r="AS100" s="118"/>
      <c r="AT100" s="118"/>
      <c r="AU100" s="118"/>
      <c r="AV100" s="118"/>
      <c r="AW100" s="118"/>
      <c r="AX100" s="118"/>
      <c r="AY100" s="118"/>
      <c r="AZ100" s="118"/>
      <c r="BA100" s="118"/>
      <c r="BB100" s="118"/>
      <c r="BC100" s="118"/>
      <c r="BD100" s="118"/>
      <c r="BE100" s="118"/>
      <c r="BF100" s="118"/>
      <c r="BG100" s="118"/>
    </row>
    <row r="101" spans="2:59" s="120" customFormat="1" x14ac:dyDescent="0.35">
      <c r="B101" s="118"/>
      <c r="C101" s="118"/>
      <c r="D101" s="118"/>
      <c r="E101" s="118"/>
      <c r="F101" s="118"/>
      <c r="G101" s="118"/>
      <c r="H101" s="118"/>
      <c r="I101" s="118"/>
      <c r="J101" s="118"/>
      <c r="K101" s="118"/>
      <c r="L101" s="118"/>
      <c r="M101" s="118"/>
      <c r="N101" s="118"/>
      <c r="O101" s="118"/>
      <c r="P101" s="118"/>
      <c r="Q101" s="118"/>
      <c r="R101" s="118"/>
      <c r="S101" s="118"/>
      <c r="T101" s="118"/>
      <c r="U101" s="118"/>
      <c r="V101" s="118"/>
      <c r="W101" s="118"/>
      <c r="X101" s="118"/>
      <c r="Y101" s="118"/>
      <c r="Z101" s="118"/>
      <c r="AA101" s="118"/>
      <c r="AB101" s="118"/>
      <c r="AC101" s="118"/>
      <c r="AD101" s="118"/>
      <c r="AE101" s="118"/>
      <c r="AF101" s="118"/>
      <c r="AG101" s="118"/>
      <c r="AH101" s="118"/>
      <c r="AI101" s="118"/>
      <c r="AJ101" s="118"/>
      <c r="AK101" s="118"/>
      <c r="AL101" s="118"/>
      <c r="AM101" s="118"/>
      <c r="AN101" s="118"/>
      <c r="AO101" s="118"/>
      <c r="AP101" s="118"/>
      <c r="AQ101" s="118"/>
      <c r="AR101" s="118"/>
      <c r="AS101" s="118"/>
      <c r="AT101" s="118"/>
      <c r="AU101" s="118"/>
      <c r="AV101" s="118"/>
      <c r="AW101" s="118"/>
      <c r="AX101" s="118"/>
      <c r="AY101" s="118"/>
      <c r="AZ101" s="118"/>
      <c r="BA101" s="118"/>
      <c r="BB101" s="118"/>
      <c r="BC101" s="118"/>
      <c r="BD101" s="118"/>
      <c r="BE101" s="118"/>
      <c r="BF101" s="118"/>
      <c r="BG101" s="118"/>
    </row>
    <row r="102" spans="2:59" s="120" customFormat="1" x14ac:dyDescent="0.35">
      <c r="B102" s="118"/>
      <c r="C102" s="118"/>
      <c r="D102" s="118"/>
      <c r="E102" s="118"/>
      <c r="F102" s="118"/>
      <c r="G102" s="118"/>
      <c r="H102" s="118"/>
      <c r="I102" s="118"/>
      <c r="J102" s="118"/>
      <c r="K102" s="118"/>
      <c r="L102" s="118"/>
      <c r="M102" s="118"/>
      <c r="N102" s="118"/>
      <c r="O102" s="118"/>
      <c r="P102" s="118"/>
      <c r="Q102" s="118"/>
      <c r="R102" s="118"/>
      <c r="S102" s="118"/>
      <c r="T102" s="118"/>
      <c r="U102" s="118"/>
      <c r="V102" s="118"/>
      <c r="W102" s="118"/>
      <c r="X102" s="118"/>
      <c r="Y102" s="118"/>
      <c r="Z102" s="118"/>
      <c r="AA102" s="118"/>
      <c r="AB102" s="118"/>
      <c r="AC102" s="118"/>
      <c r="AD102" s="118"/>
      <c r="AE102" s="118"/>
      <c r="AF102" s="118"/>
      <c r="AG102" s="118"/>
      <c r="AH102" s="118"/>
      <c r="AI102" s="118"/>
      <c r="AJ102" s="118"/>
      <c r="AK102" s="118"/>
      <c r="AL102" s="118"/>
      <c r="AM102" s="118"/>
      <c r="AN102" s="118"/>
      <c r="AO102" s="118"/>
      <c r="AP102" s="118"/>
      <c r="AQ102" s="118"/>
      <c r="AR102" s="118"/>
      <c r="AS102" s="118"/>
      <c r="AT102" s="118"/>
      <c r="AU102" s="118"/>
      <c r="AV102" s="118"/>
      <c r="AW102" s="118"/>
      <c r="AX102" s="118"/>
      <c r="AY102" s="118"/>
      <c r="AZ102" s="118"/>
      <c r="BA102" s="118"/>
      <c r="BB102" s="118"/>
      <c r="BC102" s="118"/>
      <c r="BD102" s="118"/>
      <c r="BE102" s="118"/>
      <c r="BF102" s="118"/>
      <c r="BG102" s="118"/>
    </row>
    <row r="103" spans="2:59" s="120" customFormat="1" x14ac:dyDescent="0.35">
      <c r="B103" s="118"/>
      <c r="C103" s="118"/>
      <c r="D103" s="118"/>
      <c r="E103" s="118"/>
      <c r="F103" s="118"/>
      <c r="G103" s="118"/>
      <c r="H103" s="118"/>
      <c r="I103" s="118"/>
      <c r="J103" s="118"/>
      <c r="K103" s="118"/>
      <c r="L103" s="118"/>
      <c r="M103" s="118"/>
      <c r="N103" s="118"/>
      <c r="O103" s="118"/>
      <c r="P103" s="118"/>
      <c r="Q103" s="118"/>
      <c r="R103" s="118"/>
      <c r="S103" s="118"/>
      <c r="T103" s="118"/>
      <c r="U103" s="118"/>
      <c r="V103" s="118"/>
      <c r="W103" s="118"/>
      <c r="X103" s="118"/>
      <c r="Y103" s="118"/>
      <c r="Z103" s="118"/>
      <c r="AA103" s="118"/>
      <c r="AB103" s="118"/>
      <c r="AC103" s="118"/>
      <c r="AD103" s="118"/>
      <c r="AE103" s="118"/>
      <c r="AF103" s="118"/>
      <c r="AG103" s="118"/>
      <c r="AH103" s="118"/>
      <c r="AI103" s="118"/>
      <c r="AJ103" s="118"/>
      <c r="AK103" s="118"/>
      <c r="AL103" s="118"/>
      <c r="AM103" s="118"/>
      <c r="AN103" s="118"/>
      <c r="AO103" s="118"/>
      <c r="AP103" s="118"/>
      <c r="AQ103" s="118"/>
      <c r="AR103" s="118"/>
      <c r="AS103" s="118"/>
      <c r="AT103" s="118"/>
      <c r="AU103" s="118"/>
      <c r="AV103" s="118"/>
      <c r="AW103" s="118"/>
      <c r="AX103" s="118"/>
      <c r="AY103" s="118"/>
      <c r="AZ103" s="118"/>
      <c r="BA103" s="118"/>
      <c r="BB103" s="118"/>
      <c r="BC103" s="118"/>
      <c r="BD103" s="118"/>
      <c r="BE103" s="118"/>
      <c r="BF103" s="118"/>
      <c r="BG103" s="118"/>
    </row>
    <row r="104" spans="2:59" s="120" customFormat="1" x14ac:dyDescent="0.35">
      <c r="B104" s="118"/>
      <c r="C104" s="118"/>
      <c r="D104" s="118"/>
      <c r="E104" s="118"/>
      <c r="F104" s="118"/>
      <c r="G104" s="118"/>
      <c r="H104" s="118"/>
      <c r="I104" s="118"/>
      <c r="J104" s="118"/>
      <c r="K104" s="118"/>
      <c r="L104" s="118"/>
      <c r="M104" s="118"/>
      <c r="N104" s="118"/>
      <c r="O104" s="118"/>
      <c r="P104" s="118"/>
      <c r="Q104" s="118"/>
      <c r="R104" s="118"/>
      <c r="S104" s="118"/>
      <c r="T104" s="118"/>
      <c r="U104" s="118"/>
      <c r="V104" s="118"/>
      <c r="W104" s="118"/>
      <c r="X104" s="118"/>
      <c r="Y104" s="118"/>
      <c r="Z104" s="118"/>
      <c r="AA104" s="118"/>
      <c r="AB104" s="118"/>
      <c r="AC104" s="118"/>
      <c r="AD104" s="118"/>
      <c r="AE104" s="118"/>
      <c r="AF104" s="118"/>
      <c r="AG104" s="118"/>
      <c r="AH104" s="118"/>
      <c r="AI104" s="118"/>
      <c r="AJ104" s="118"/>
      <c r="AK104" s="118"/>
      <c r="AL104" s="118"/>
      <c r="AM104" s="118"/>
      <c r="AN104" s="118"/>
      <c r="AO104" s="118"/>
      <c r="AP104" s="118"/>
      <c r="AQ104" s="118"/>
      <c r="AR104" s="118"/>
      <c r="AS104" s="118"/>
      <c r="AT104" s="118"/>
      <c r="AU104" s="118"/>
      <c r="AV104" s="118"/>
      <c r="AW104" s="118"/>
      <c r="AX104" s="118"/>
      <c r="AY104" s="118"/>
      <c r="AZ104" s="118"/>
      <c r="BA104" s="118"/>
      <c r="BB104" s="118"/>
      <c r="BC104" s="118"/>
      <c r="BD104" s="118"/>
      <c r="BE104" s="118"/>
      <c r="BF104" s="118"/>
      <c r="BG104" s="118"/>
    </row>
    <row r="105" spans="2:59" s="120" customFormat="1" x14ac:dyDescent="0.35">
      <c r="B105" s="118"/>
      <c r="C105" s="118"/>
      <c r="D105" s="118"/>
      <c r="E105" s="118"/>
      <c r="F105" s="118"/>
      <c r="G105" s="118"/>
      <c r="H105" s="118"/>
      <c r="I105" s="118"/>
      <c r="J105" s="118"/>
      <c r="K105" s="118"/>
      <c r="L105" s="118"/>
      <c r="M105" s="118"/>
      <c r="N105" s="118"/>
      <c r="O105" s="118"/>
      <c r="P105" s="118"/>
      <c r="Q105" s="118"/>
      <c r="R105" s="118"/>
      <c r="S105" s="118"/>
      <c r="T105" s="118"/>
      <c r="U105" s="118"/>
      <c r="V105" s="118"/>
      <c r="W105" s="118"/>
      <c r="X105" s="118"/>
      <c r="Y105" s="118"/>
      <c r="Z105" s="118"/>
      <c r="AA105" s="118"/>
      <c r="AB105" s="118"/>
      <c r="AC105" s="118"/>
      <c r="AD105" s="118"/>
      <c r="AE105" s="118"/>
      <c r="AF105" s="118"/>
      <c r="AG105" s="118"/>
      <c r="AH105" s="118"/>
      <c r="AI105" s="118"/>
      <c r="AJ105" s="118"/>
      <c r="AK105" s="118"/>
      <c r="AL105" s="118"/>
      <c r="AM105" s="118"/>
      <c r="AN105" s="118"/>
      <c r="AO105" s="118"/>
      <c r="AP105" s="118"/>
      <c r="AQ105" s="118"/>
      <c r="AR105" s="118"/>
      <c r="AS105" s="118"/>
      <c r="AT105" s="118"/>
      <c r="AU105" s="118"/>
      <c r="AV105" s="118"/>
      <c r="AW105" s="118"/>
      <c r="AX105" s="118"/>
      <c r="AY105" s="118"/>
      <c r="AZ105" s="118"/>
      <c r="BA105" s="118"/>
      <c r="BB105" s="118"/>
      <c r="BC105" s="118"/>
      <c r="BD105" s="118"/>
      <c r="BE105" s="118"/>
      <c r="BF105" s="118"/>
      <c r="BG105" s="118"/>
    </row>
    <row r="106" spans="2:59" s="120" customFormat="1" x14ac:dyDescent="0.35">
      <c r="B106" s="118"/>
      <c r="C106" s="118"/>
      <c r="D106" s="118"/>
      <c r="E106" s="118"/>
      <c r="F106" s="118"/>
      <c r="G106" s="118"/>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c r="AH106" s="118"/>
      <c r="AI106" s="118"/>
      <c r="AJ106" s="118"/>
      <c r="AK106" s="118"/>
      <c r="AL106" s="118"/>
      <c r="AM106" s="118"/>
      <c r="AN106" s="118"/>
      <c r="AO106" s="118"/>
      <c r="AP106" s="118"/>
      <c r="AQ106" s="118"/>
      <c r="AR106" s="118"/>
      <c r="AS106" s="118"/>
      <c r="AT106" s="118"/>
      <c r="AU106" s="118"/>
      <c r="AV106" s="118"/>
      <c r="AW106" s="118"/>
      <c r="AX106" s="118"/>
      <c r="AY106" s="118"/>
      <c r="AZ106" s="118"/>
      <c r="BA106" s="118"/>
      <c r="BB106" s="118"/>
      <c r="BC106" s="118"/>
      <c r="BD106" s="118"/>
      <c r="BE106" s="118"/>
      <c r="BF106" s="118"/>
      <c r="BG106" s="118"/>
    </row>
    <row r="107" spans="2:59" s="120" customFormat="1" x14ac:dyDescent="0.35">
      <c r="B107" s="118"/>
      <c r="C107" s="118"/>
      <c r="D107" s="118"/>
      <c r="E107" s="118"/>
      <c r="F107" s="118"/>
      <c r="G107" s="118"/>
      <c r="H107" s="118"/>
      <c r="I107" s="118"/>
      <c r="J107" s="118"/>
      <c r="K107" s="118"/>
      <c r="L107" s="118"/>
      <c r="M107" s="118"/>
      <c r="N107" s="118"/>
      <c r="O107" s="118"/>
      <c r="P107" s="118"/>
      <c r="Q107" s="118"/>
      <c r="R107" s="118"/>
      <c r="S107" s="118"/>
      <c r="T107" s="118"/>
      <c r="U107" s="118"/>
      <c r="V107" s="118"/>
      <c r="W107" s="118"/>
      <c r="X107" s="118"/>
      <c r="Y107" s="118"/>
      <c r="Z107" s="118"/>
      <c r="AA107" s="118"/>
      <c r="AB107" s="118"/>
      <c r="AC107" s="118"/>
      <c r="AD107" s="118"/>
      <c r="AE107" s="118"/>
      <c r="AF107" s="118"/>
      <c r="AG107" s="118"/>
      <c r="AH107" s="118"/>
      <c r="AI107" s="118"/>
      <c r="AJ107" s="118"/>
      <c r="AK107" s="118"/>
      <c r="AL107" s="118"/>
      <c r="AM107" s="118"/>
      <c r="AN107" s="118"/>
      <c r="AO107" s="118"/>
      <c r="AP107" s="118"/>
      <c r="AQ107" s="118"/>
      <c r="AR107" s="118"/>
      <c r="AS107" s="118"/>
      <c r="AT107" s="118"/>
      <c r="AU107" s="118"/>
      <c r="AV107" s="118"/>
      <c r="AW107" s="118"/>
      <c r="AX107" s="118"/>
      <c r="AY107" s="118"/>
      <c r="AZ107" s="118"/>
      <c r="BA107" s="118"/>
      <c r="BB107" s="118"/>
      <c r="BC107" s="118"/>
      <c r="BD107" s="118"/>
      <c r="BE107" s="118"/>
      <c r="BF107" s="118"/>
      <c r="BG107" s="118"/>
    </row>
    <row r="108" spans="2:59" s="120" customFormat="1" x14ac:dyDescent="0.35">
      <c r="B108" s="118"/>
      <c r="C108" s="118"/>
      <c r="D108" s="118"/>
      <c r="E108" s="118"/>
      <c r="F108" s="118"/>
      <c r="G108" s="118"/>
      <c r="H108" s="118"/>
      <c r="I108" s="118"/>
      <c r="J108" s="118"/>
      <c r="K108" s="118"/>
      <c r="L108" s="118"/>
      <c r="M108" s="118"/>
      <c r="N108" s="118"/>
      <c r="O108" s="118"/>
      <c r="P108" s="118"/>
      <c r="Q108" s="118"/>
      <c r="R108" s="118"/>
      <c r="S108" s="118"/>
      <c r="T108" s="118"/>
      <c r="U108" s="118"/>
      <c r="V108" s="118"/>
      <c r="W108" s="118"/>
      <c r="X108" s="118"/>
      <c r="Y108" s="118"/>
      <c r="Z108" s="118"/>
      <c r="AA108" s="118"/>
      <c r="AB108" s="118"/>
      <c r="AC108" s="118"/>
      <c r="AD108" s="118"/>
      <c r="AE108" s="118"/>
      <c r="AF108" s="118"/>
      <c r="AG108" s="118"/>
      <c r="AH108" s="118"/>
      <c r="AI108" s="118"/>
      <c r="AJ108" s="118"/>
      <c r="AK108" s="118"/>
      <c r="AL108" s="118"/>
      <c r="AM108" s="118"/>
      <c r="AN108" s="118"/>
      <c r="AO108" s="118"/>
      <c r="AP108" s="118"/>
      <c r="AQ108" s="118"/>
      <c r="AR108" s="118"/>
      <c r="AS108" s="118"/>
      <c r="AT108" s="118"/>
      <c r="AU108" s="118"/>
      <c r="AV108" s="118"/>
      <c r="AW108" s="118"/>
      <c r="AX108" s="118"/>
      <c r="AY108" s="118"/>
      <c r="AZ108" s="118"/>
      <c r="BA108" s="118"/>
      <c r="BB108" s="118"/>
      <c r="BC108" s="118"/>
      <c r="BD108" s="118"/>
      <c r="BE108" s="118"/>
      <c r="BF108" s="118"/>
      <c r="BG108" s="118"/>
    </row>
    <row r="109" spans="2:59" s="120" customFormat="1" x14ac:dyDescent="0.35">
      <c r="B109" s="118"/>
      <c r="C109" s="118"/>
      <c r="D109" s="118"/>
      <c r="E109" s="118"/>
      <c r="F109" s="118"/>
      <c r="G109" s="118"/>
      <c r="H109" s="118"/>
      <c r="I109" s="118"/>
      <c r="J109" s="118"/>
      <c r="K109" s="118"/>
      <c r="L109" s="118"/>
      <c r="M109" s="118"/>
      <c r="N109" s="118"/>
      <c r="O109" s="118"/>
      <c r="P109" s="118"/>
      <c r="Q109" s="118"/>
      <c r="R109" s="118"/>
      <c r="S109" s="118"/>
      <c r="T109" s="118"/>
      <c r="U109" s="118"/>
      <c r="V109" s="118"/>
      <c r="W109" s="118"/>
      <c r="X109" s="118"/>
      <c r="Y109" s="118"/>
      <c r="Z109" s="118"/>
      <c r="AA109" s="118"/>
      <c r="AB109" s="118"/>
      <c r="AC109" s="118"/>
      <c r="AD109" s="118"/>
      <c r="AE109" s="118"/>
      <c r="AF109" s="118"/>
      <c r="AG109" s="118"/>
      <c r="AH109" s="118"/>
      <c r="AI109" s="118"/>
      <c r="AJ109" s="118"/>
      <c r="AK109" s="118"/>
      <c r="AL109" s="118"/>
      <c r="AM109" s="118"/>
      <c r="AN109" s="118"/>
      <c r="AO109" s="118"/>
      <c r="AP109" s="118"/>
      <c r="AQ109" s="118"/>
      <c r="AR109" s="118"/>
      <c r="AS109" s="118"/>
      <c r="AT109" s="118"/>
      <c r="AU109" s="118"/>
      <c r="AV109" s="118"/>
      <c r="AW109" s="118"/>
      <c r="AX109" s="118"/>
      <c r="AY109" s="118"/>
      <c r="AZ109" s="118"/>
      <c r="BA109" s="118"/>
      <c r="BB109" s="118"/>
      <c r="BC109" s="118"/>
      <c r="BD109" s="118"/>
      <c r="BE109" s="118"/>
      <c r="BF109" s="118"/>
      <c r="BG109" s="118"/>
    </row>
    <row r="110" spans="2:59" s="120" customFormat="1" x14ac:dyDescent="0.35">
      <c r="B110" s="118"/>
      <c r="C110" s="118"/>
      <c r="D110" s="118"/>
      <c r="E110" s="118"/>
      <c r="F110" s="118"/>
      <c r="G110" s="118"/>
      <c r="H110" s="118"/>
      <c r="I110" s="118"/>
      <c r="J110" s="118"/>
      <c r="K110" s="118"/>
      <c r="L110" s="118"/>
      <c r="M110" s="118"/>
      <c r="N110" s="118"/>
      <c r="O110" s="118"/>
      <c r="P110" s="118"/>
      <c r="Q110" s="118"/>
      <c r="R110" s="118"/>
      <c r="S110" s="118"/>
      <c r="T110" s="118"/>
      <c r="U110" s="118"/>
      <c r="V110" s="118"/>
      <c r="W110" s="118"/>
      <c r="X110" s="118"/>
      <c r="Y110" s="118"/>
      <c r="Z110" s="118"/>
      <c r="AA110" s="118"/>
      <c r="AB110" s="118"/>
      <c r="AC110" s="118"/>
      <c r="AD110" s="118"/>
      <c r="AE110" s="118"/>
      <c r="AF110" s="118"/>
      <c r="AG110" s="118"/>
      <c r="AH110" s="118"/>
      <c r="AI110" s="118"/>
      <c r="AJ110" s="118"/>
      <c r="AK110" s="118"/>
      <c r="AL110" s="118"/>
      <c r="AM110" s="118"/>
      <c r="AN110" s="118"/>
      <c r="AO110" s="118"/>
      <c r="AP110" s="118"/>
      <c r="AQ110" s="118"/>
      <c r="AR110" s="118"/>
      <c r="AS110" s="118"/>
      <c r="AT110" s="118"/>
      <c r="AU110" s="118"/>
      <c r="AV110" s="118"/>
      <c r="AW110" s="118"/>
      <c r="AX110" s="118"/>
      <c r="AY110" s="118"/>
      <c r="AZ110" s="118"/>
      <c r="BA110" s="118"/>
      <c r="BB110" s="118"/>
      <c r="BC110" s="118"/>
      <c r="BD110" s="118"/>
      <c r="BE110" s="118"/>
      <c r="BF110" s="118"/>
      <c r="BG110" s="118"/>
    </row>
    <row r="111" spans="2:59" s="120" customFormat="1" x14ac:dyDescent="0.35">
      <c r="B111" s="118"/>
      <c r="C111" s="118"/>
      <c r="D111" s="118"/>
      <c r="E111" s="118"/>
      <c r="F111" s="118"/>
      <c r="G111" s="118"/>
      <c r="H111" s="118"/>
      <c r="I111" s="118"/>
      <c r="J111" s="118"/>
      <c r="K111" s="118"/>
      <c r="L111" s="118"/>
      <c r="M111" s="118"/>
      <c r="N111" s="118"/>
      <c r="O111" s="118"/>
      <c r="P111" s="118"/>
      <c r="Q111" s="118"/>
      <c r="R111" s="118"/>
      <c r="S111" s="118"/>
      <c r="T111" s="118"/>
      <c r="U111" s="118"/>
      <c r="V111" s="118"/>
      <c r="W111" s="118"/>
      <c r="X111" s="118"/>
      <c r="Y111" s="118"/>
      <c r="Z111" s="118"/>
      <c r="AA111" s="118"/>
      <c r="AB111" s="118"/>
      <c r="AC111" s="118"/>
      <c r="AD111" s="118"/>
      <c r="AE111" s="118"/>
      <c r="AF111" s="118"/>
      <c r="AG111" s="118"/>
      <c r="AH111" s="118"/>
      <c r="AI111" s="118"/>
      <c r="AJ111" s="118"/>
      <c r="AK111" s="118"/>
      <c r="AL111" s="118"/>
      <c r="AM111" s="118"/>
      <c r="AN111" s="118"/>
      <c r="AO111" s="118"/>
      <c r="AP111" s="118"/>
      <c r="AQ111" s="118"/>
      <c r="AR111" s="118"/>
      <c r="AS111" s="118"/>
      <c r="AT111" s="118"/>
      <c r="AU111" s="118"/>
      <c r="AV111" s="118"/>
      <c r="AW111" s="118"/>
      <c r="AX111" s="118"/>
      <c r="AY111" s="118"/>
      <c r="AZ111" s="118"/>
      <c r="BA111" s="118"/>
      <c r="BB111" s="118"/>
      <c r="BC111" s="118"/>
      <c r="BD111" s="118"/>
      <c r="BE111" s="118"/>
      <c r="BF111" s="118"/>
      <c r="BG111" s="118"/>
    </row>
    <row r="112" spans="2:59" s="120" customFormat="1" x14ac:dyDescent="0.35">
      <c r="B112" s="118"/>
      <c r="C112" s="118"/>
      <c r="D112" s="118"/>
      <c r="E112" s="118"/>
      <c r="F112" s="118"/>
      <c r="G112" s="118"/>
      <c r="H112" s="118"/>
      <c r="I112" s="118"/>
      <c r="J112" s="118"/>
      <c r="K112" s="118"/>
      <c r="L112" s="118"/>
      <c r="M112" s="118"/>
      <c r="N112" s="118"/>
      <c r="O112" s="118"/>
      <c r="P112" s="118"/>
      <c r="Q112" s="118"/>
      <c r="R112" s="118"/>
      <c r="S112" s="118"/>
      <c r="T112" s="118"/>
      <c r="U112" s="118"/>
      <c r="V112" s="118"/>
      <c r="W112" s="118"/>
      <c r="X112" s="118"/>
      <c r="Y112" s="118"/>
      <c r="Z112" s="118"/>
      <c r="AA112" s="118"/>
      <c r="AB112" s="118"/>
      <c r="AC112" s="118"/>
      <c r="AD112" s="118"/>
      <c r="AE112" s="118"/>
      <c r="AF112" s="118"/>
      <c r="AG112" s="118"/>
      <c r="AH112" s="118"/>
      <c r="AI112" s="118"/>
      <c r="AJ112" s="118"/>
      <c r="AK112" s="118"/>
      <c r="AL112" s="118"/>
      <c r="AM112" s="118"/>
      <c r="AN112" s="118"/>
      <c r="AO112" s="118"/>
      <c r="AP112" s="118"/>
      <c r="AQ112" s="118"/>
      <c r="AR112" s="118"/>
      <c r="AS112" s="118"/>
      <c r="AT112" s="118"/>
      <c r="AU112" s="118"/>
      <c r="AV112" s="118"/>
      <c r="AW112" s="118"/>
      <c r="AX112" s="118"/>
      <c r="AY112" s="118"/>
      <c r="AZ112" s="118"/>
      <c r="BA112" s="118"/>
      <c r="BB112" s="118"/>
      <c r="BC112" s="118"/>
      <c r="BD112" s="118"/>
      <c r="BE112" s="118"/>
      <c r="BF112" s="118"/>
      <c r="BG112" s="118"/>
    </row>
    <row r="113" spans="2:59" s="120" customFormat="1" x14ac:dyDescent="0.35">
      <c r="B113" s="118"/>
      <c r="C113" s="118"/>
      <c r="D113" s="118"/>
      <c r="E113" s="118"/>
      <c r="F113" s="118"/>
      <c r="G113" s="118"/>
      <c r="H113" s="118"/>
      <c r="I113" s="118"/>
      <c r="J113" s="118"/>
      <c r="K113" s="118"/>
      <c r="L113" s="118"/>
      <c r="M113" s="118"/>
      <c r="N113" s="118"/>
      <c r="O113" s="118"/>
      <c r="P113" s="118"/>
      <c r="Q113" s="118"/>
      <c r="R113" s="118"/>
      <c r="S113" s="118"/>
      <c r="T113" s="118"/>
      <c r="U113" s="118"/>
      <c r="V113" s="118"/>
      <c r="W113" s="118"/>
      <c r="X113" s="118"/>
      <c r="Y113" s="118"/>
      <c r="Z113" s="118"/>
      <c r="AA113" s="118"/>
      <c r="AB113" s="118"/>
      <c r="AC113" s="118"/>
      <c r="AD113" s="118"/>
      <c r="AE113" s="118"/>
      <c r="AF113" s="118"/>
      <c r="AG113" s="118"/>
      <c r="AH113" s="118"/>
      <c r="AI113" s="118"/>
      <c r="AJ113" s="118"/>
      <c r="AK113" s="118"/>
      <c r="AL113" s="118"/>
      <c r="AM113" s="118"/>
      <c r="AN113" s="118"/>
      <c r="AO113" s="118"/>
      <c r="AP113" s="118"/>
      <c r="AQ113" s="118"/>
      <c r="AR113" s="118"/>
      <c r="AS113" s="118"/>
      <c r="AT113" s="118"/>
      <c r="AU113" s="118"/>
      <c r="AV113" s="118"/>
      <c r="AW113" s="118"/>
      <c r="AX113" s="118"/>
      <c r="AY113" s="118"/>
      <c r="AZ113" s="118"/>
      <c r="BA113" s="118"/>
      <c r="BB113" s="118"/>
      <c r="BC113" s="118"/>
      <c r="BD113" s="118"/>
      <c r="BE113" s="118"/>
      <c r="BF113" s="118"/>
      <c r="BG113" s="118"/>
    </row>
    <row r="114" spans="2:59" s="120" customFormat="1" x14ac:dyDescent="0.35">
      <c r="B114" s="118"/>
      <c r="C114" s="118"/>
      <c r="D114" s="118"/>
      <c r="E114" s="118"/>
      <c r="F114" s="118"/>
      <c r="G114" s="118"/>
      <c r="H114" s="118"/>
      <c r="I114" s="118"/>
      <c r="J114" s="118"/>
      <c r="K114" s="118"/>
      <c r="L114" s="118"/>
      <c r="M114" s="118"/>
      <c r="N114" s="118"/>
      <c r="O114" s="118"/>
      <c r="P114" s="118"/>
      <c r="Q114" s="118"/>
      <c r="R114" s="118"/>
      <c r="S114" s="118"/>
      <c r="T114" s="118"/>
      <c r="U114" s="118"/>
      <c r="V114" s="118"/>
      <c r="W114" s="118"/>
      <c r="X114" s="118"/>
      <c r="Y114" s="118"/>
      <c r="Z114" s="118"/>
      <c r="AA114" s="118"/>
      <c r="AB114" s="118"/>
      <c r="AC114" s="118"/>
      <c r="AD114" s="118"/>
      <c r="AE114" s="118"/>
      <c r="AF114" s="118"/>
      <c r="AG114" s="118"/>
      <c r="AH114" s="118"/>
      <c r="AI114" s="118"/>
      <c r="AJ114" s="118"/>
      <c r="AK114" s="118"/>
      <c r="AL114" s="118"/>
      <c r="AM114" s="118"/>
      <c r="AN114" s="118"/>
      <c r="AO114" s="118"/>
      <c r="AP114" s="118"/>
      <c r="AQ114" s="118"/>
      <c r="AR114" s="118"/>
      <c r="AS114" s="118"/>
      <c r="AT114" s="118"/>
      <c r="AU114" s="118"/>
      <c r="AV114" s="118"/>
      <c r="AW114" s="118"/>
      <c r="AX114" s="118"/>
      <c r="AY114" s="118"/>
      <c r="AZ114" s="118"/>
      <c r="BA114" s="118"/>
      <c r="BB114" s="118"/>
      <c r="BC114" s="118"/>
      <c r="BD114" s="118"/>
      <c r="BE114" s="118"/>
      <c r="BF114" s="118"/>
      <c r="BG114" s="118"/>
    </row>
    <row r="115" spans="2:59" s="120" customFormat="1" x14ac:dyDescent="0.35">
      <c r="B115" s="118"/>
      <c r="C115" s="118"/>
      <c r="D115" s="118"/>
      <c r="E115" s="118"/>
      <c r="F115" s="118"/>
      <c r="G115" s="118"/>
      <c r="H115" s="118"/>
      <c r="I115" s="118"/>
      <c r="J115" s="118"/>
      <c r="K115" s="118"/>
      <c r="L115" s="118"/>
      <c r="M115" s="118"/>
      <c r="N115" s="118"/>
      <c r="O115" s="118"/>
      <c r="P115" s="118"/>
      <c r="Q115" s="118"/>
      <c r="R115" s="118"/>
      <c r="S115" s="118"/>
      <c r="T115" s="118"/>
      <c r="U115" s="118"/>
      <c r="V115" s="118"/>
      <c r="W115" s="118"/>
      <c r="X115" s="118"/>
      <c r="Y115" s="118"/>
      <c r="Z115" s="118"/>
      <c r="AA115" s="118"/>
      <c r="AB115" s="118"/>
      <c r="AC115" s="118"/>
      <c r="AD115" s="118"/>
      <c r="AE115" s="118"/>
      <c r="AF115" s="118"/>
      <c r="AG115" s="118"/>
      <c r="AH115" s="118"/>
      <c r="AI115" s="118"/>
      <c r="AJ115" s="118"/>
      <c r="AK115" s="118"/>
      <c r="AL115" s="118"/>
      <c r="AM115" s="118"/>
      <c r="AN115" s="118"/>
      <c r="AO115" s="118"/>
      <c r="AP115" s="118"/>
      <c r="AQ115" s="118"/>
      <c r="AR115" s="118"/>
      <c r="AS115" s="118"/>
      <c r="AT115" s="118"/>
      <c r="AU115" s="118"/>
      <c r="AV115" s="118"/>
      <c r="AW115" s="118"/>
      <c r="AX115" s="118"/>
      <c r="AY115" s="118"/>
      <c r="AZ115" s="118"/>
      <c r="BA115" s="118"/>
      <c r="BB115" s="118"/>
      <c r="BC115" s="118"/>
      <c r="BD115" s="118"/>
      <c r="BE115" s="118"/>
      <c r="BF115" s="118"/>
      <c r="BG115" s="118"/>
    </row>
    <row r="116" spans="2:59" s="120" customFormat="1" x14ac:dyDescent="0.35">
      <c r="B116" s="118"/>
      <c r="C116" s="118"/>
      <c r="D116" s="118"/>
      <c r="E116" s="118"/>
      <c r="F116" s="118"/>
      <c r="G116" s="118"/>
      <c r="H116" s="118"/>
      <c r="I116" s="118"/>
      <c r="J116" s="118"/>
      <c r="K116" s="118"/>
      <c r="L116" s="118"/>
      <c r="M116" s="118"/>
      <c r="N116" s="118"/>
      <c r="O116" s="118"/>
      <c r="P116" s="118"/>
      <c r="Q116" s="118"/>
      <c r="R116" s="118"/>
      <c r="S116" s="118"/>
      <c r="T116" s="118"/>
      <c r="U116" s="118"/>
      <c r="V116" s="118"/>
      <c r="W116" s="118"/>
      <c r="X116" s="118"/>
      <c r="Y116" s="118"/>
      <c r="Z116" s="118"/>
      <c r="AA116" s="118"/>
      <c r="AB116" s="118"/>
      <c r="AC116" s="118"/>
      <c r="AD116" s="118"/>
      <c r="AE116" s="118"/>
      <c r="AF116" s="118"/>
      <c r="AG116" s="118"/>
      <c r="AH116" s="118"/>
      <c r="AI116" s="118"/>
      <c r="AJ116" s="118"/>
      <c r="AK116" s="118"/>
      <c r="AL116" s="118"/>
      <c r="AM116" s="118"/>
      <c r="AN116" s="118"/>
      <c r="AO116" s="118"/>
      <c r="AP116" s="118"/>
      <c r="AQ116" s="118"/>
      <c r="AR116" s="118"/>
      <c r="AS116" s="118"/>
      <c r="AT116" s="118"/>
      <c r="AU116" s="118"/>
      <c r="AV116" s="118"/>
      <c r="AW116" s="118"/>
      <c r="AX116" s="118"/>
      <c r="AY116" s="118"/>
      <c r="AZ116" s="118"/>
      <c r="BA116" s="118"/>
      <c r="BB116" s="118"/>
      <c r="BC116" s="118"/>
      <c r="BD116" s="118"/>
      <c r="BE116" s="118"/>
      <c r="BF116" s="118"/>
      <c r="BG116" s="118"/>
    </row>
    <row r="117" spans="2:59" s="120" customFormat="1" x14ac:dyDescent="0.35">
      <c r="B117" s="118"/>
      <c r="C117" s="118"/>
      <c r="D117" s="118"/>
      <c r="E117" s="118"/>
      <c r="F117" s="118"/>
      <c r="G117" s="118"/>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118"/>
      <c r="AE117" s="118"/>
      <c r="AF117" s="118"/>
      <c r="AG117" s="118"/>
      <c r="AH117" s="118"/>
      <c r="AI117" s="118"/>
      <c r="AJ117" s="118"/>
      <c r="AK117" s="118"/>
      <c r="AL117" s="118"/>
      <c r="AM117" s="118"/>
      <c r="AN117" s="118"/>
      <c r="AO117" s="118"/>
      <c r="AP117" s="118"/>
      <c r="AQ117" s="118"/>
      <c r="AR117" s="118"/>
      <c r="AS117" s="118"/>
      <c r="AT117" s="118"/>
      <c r="AU117" s="118"/>
      <c r="AV117" s="118"/>
      <c r="AW117" s="118"/>
      <c r="AX117" s="118"/>
      <c r="AY117" s="118"/>
      <c r="AZ117" s="118"/>
      <c r="BA117" s="118"/>
      <c r="BB117" s="118"/>
      <c r="BC117" s="118"/>
      <c r="BD117" s="118"/>
      <c r="BE117" s="118"/>
      <c r="BF117" s="118"/>
      <c r="BG117" s="118"/>
    </row>
    <row r="118" spans="2:59" s="120" customFormat="1" x14ac:dyDescent="0.35">
      <c r="B118" s="118"/>
      <c r="C118" s="118"/>
      <c r="D118" s="118"/>
      <c r="E118" s="118"/>
      <c r="F118" s="118"/>
      <c r="G118" s="118"/>
      <c r="H118" s="118"/>
      <c r="I118" s="118"/>
      <c r="J118" s="118"/>
      <c r="K118" s="118"/>
      <c r="L118" s="118"/>
      <c r="M118" s="118"/>
      <c r="N118" s="118"/>
      <c r="O118" s="118"/>
      <c r="P118" s="118"/>
      <c r="Q118" s="118"/>
      <c r="R118" s="118"/>
      <c r="S118" s="118"/>
      <c r="T118" s="118"/>
      <c r="U118" s="118"/>
      <c r="V118" s="118"/>
      <c r="W118" s="118"/>
      <c r="X118" s="118"/>
      <c r="Y118" s="118"/>
      <c r="Z118" s="118"/>
      <c r="AA118" s="118"/>
      <c r="AB118" s="118"/>
      <c r="AC118" s="118"/>
      <c r="AD118" s="118"/>
      <c r="AE118" s="118"/>
      <c r="AF118" s="118"/>
      <c r="AG118" s="118"/>
      <c r="AH118" s="118"/>
      <c r="AI118" s="118"/>
      <c r="AJ118" s="118"/>
      <c r="AK118" s="118"/>
      <c r="AL118" s="118"/>
      <c r="AM118" s="118"/>
      <c r="AN118" s="118"/>
      <c r="AO118" s="118"/>
      <c r="AP118" s="118"/>
      <c r="AQ118" s="118"/>
      <c r="AR118" s="118"/>
      <c r="AS118" s="118"/>
      <c r="AT118" s="118"/>
      <c r="AU118" s="118"/>
      <c r="AV118" s="118"/>
      <c r="AW118" s="118"/>
      <c r="AX118" s="118"/>
      <c r="AY118" s="118"/>
      <c r="AZ118" s="118"/>
      <c r="BA118" s="118"/>
      <c r="BB118" s="118"/>
      <c r="BC118" s="118"/>
      <c r="BD118" s="118"/>
      <c r="BE118" s="118"/>
      <c r="BF118" s="118"/>
      <c r="BG118" s="118"/>
    </row>
    <row r="119" spans="2:59" s="120" customFormat="1" x14ac:dyDescent="0.35">
      <c r="B119" s="118"/>
      <c r="C119" s="118"/>
      <c r="D119" s="118"/>
      <c r="E119" s="118"/>
      <c r="F119" s="118"/>
      <c r="G119" s="118"/>
      <c r="H119" s="118"/>
      <c r="I119" s="118"/>
      <c r="J119" s="118"/>
      <c r="K119" s="118"/>
      <c r="L119" s="118"/>
      <c r="M119" s="118"/>
      <c r="N119" s="118"/>
      <c r="O119" s="118"/>
      <c r="P119" s="118"/>
      <c r="Q119" s="118"/>
      <c r="R119" s="118"/>
      <c r="S119" s="118"/>
      <c r="T119" s="118"/>
      <c r="U119" s="118"/>
      <c r="V119" s="118"/>
      <c r="W119" s="118"/>
      <c r="X119" s="118"/>
      <c r="Y119" s="118"/>
      <c r="Z119" s="118"/>
      <c r="AA119" s="118"/>
      <c r="AB119" s="118"/>
      <c r="AC119" s="118"/>
      <c r="AD119" s="118"/>
      <c r="AE119" s="118"/>
      <c r="AF119" s="118"/>
      <c r="AG119" s="118"/>
      <c r="AH119" s="118"/>
      <c r="AI119" s="118"/>
      <c r="AJ119" s="118"/>
      <c r="AK119" s="118"/>
      <c r="AL119" s="118"/>
      <c r="AM119" s="118"/>
      <c r="AN119" s="118"/>
      <c r="AO119" s="118"/>
      <c r="AP119" s="118"/>
      <c r="AQ119" s="118"/>
      <c r="AR119" s="118"/>
      <c r="AS119" s="118"/>
      <c r="AT119" s="118"/>
      <c r="AU119" s="118"/>
      <c r="AV119" s="118"/>
      <c r="AW119" s="118"/>
      <c r="AX119" s="118"/>
      <c r="AY119" s="118"/>
      <c r="AZ119" s="118"/>
      <c r="BA119" s="118"/>
      <c r="BB119" s="118"/>
      <c r="BC119" s="118"/>
      <c r="BD119" s="118"/>
      <c r="BE119" s="118"/>
      <c r="BF119" s="118"/>
      <c r="BG119" s="118"/>
    </row>
    <row r="120" spans="2:59" s="120" customFormat="1" x14ac:dyDescent="0.35">
      <c r="B120" s="118"/>
      <c r="C120" s="118"/>
      <c r="D120" s="118"/>
      <c r="E120" s="118"/>
      <c r="F120" s="118"/>
      <c r="G120" s="118"/>
      <c r="H120" s="118"/>
      <c r="I120" s="118"/>
      <c r="J120" s="118"/>
      <c r="K120" s="118"/>
      <c r="L120" s="118"/>
      <c r="M120" s="118"/>
      <c r="N120" s="118"/>
      <c r="O120" s="118"/>
      <c r="P120" s="118"/>
      <c r="Q120" s="118"/>
      <c r="R120" s="118"/>
      <c r="S120" s="118"/>
      <c r="T120" s="118"/>
      <c r="U120" s="118"/>
      <c r="V120" s="118"/>
      <c r="W120" s="118"/>
      <c r="X120" s="118"/>
      <c r="Y120" s="118"/>
      <c r="Z120" s="118"/>
      <c r="AA120" s="118"/>
      <c r="AB120" s="118"/>
      <c r="AC120" s="118"/>
      <c r="AD120" s="118"/>
      <c r="AE120" s="118"/>
      <c r="AF120" s="118"/>
      <c r="AG120" s="118"/>
      <c r="AH120" s="118"/>
      <c r="AI120" s="118"/>
      <c r="AJ120" s="118"/>
      <c r="AK120" s="118"/>
      <c r="AL120" s="118"/>
      <c r="AM120" s="118"/>
      <c r="AN120" s="118"/>
      <c r="AO120" s="118"/>
      <c r="AP120" s="118"/>
      <c r="AQ120" s="118"/>
      <c r="AR120" s="118"/>
      <c r="AS120" s="118"/>
      <c r="AT120" s="118"/>
      <c r="AU120" s="118"/>
      <c r="AV120" s="118"/>
      <c r="AW120" s="118"/>
      <c r="AX120" s="118"/>
      <c r="AY120" s="118"/>
      <c r="AZ120" s="118"/>
      <c r="BA120" s="118"/>
      <c r="BB120" s="118"/>
      <c r="BC120" s="118"/>
      <c r="BD120" s="118"/>
      <c r="BE120" s="118"/>
      <c r="BF120" s="118"/>
      <c r="BG120" s="118"/>
    </row>
    <row r="121" spans="2:59" s="120" customFormat="1" x14ac:dyDescent="0.35">
      <c r="B121" s="118"/>
      <c r="C121" s="118"/>
      <c r="D121" s="118"/>
      <c r="E121" s="118"/>
      <c r="F121" s="118"/>
      <c r="G121" s="118"/>
      <c r="H121" s="118"/>
      <c r="I121" s="118"/>
      <c r="J121" s="118"/>
      <c r="K121" s="118"/>
      <c r="L121" s="118"/>
      <c r="M121" s="118"/>
      <c r="N121" s="118"/>
      <c r="O121" s="118"/>
      <c r="P121" s="118"/>
      <c r="Q121" s="118"/>
      <c r="R121" s="118"/>
      <c r="S121" s="118"/>
      <c r="T121" s="118"/>
      <c r="U121" s="118"/>
      <c r="V121" s="118"/>
      <c r="W121" s="118"/>
      <c r="X121" s="118"/>
      <c r="Y121" s="118"/>
      <c r="Z121" s="118"/>
      <c r="AA121" s="118"/>
      <c r="AB121" s="118"/>
      <c r="AC121" s="118"/>
      <c r="AD121" s="118"/>
      <c r="AE121" s="118"/>
      <c r="AF121" s="118"/>
      <c r="AG121" s="118"/>
      <c r="AH121" s="118"/>
      <c r="AI121" s="118"/>
      <c r="AJ121" s="118"/>
      <c r="AK121" s="118"/>
      <c r="AL121" s="118"/>
      <c r="AM121" s="118"/>
      <c r="AN121" s="118"/>
      <c r="AO121" s="118"/>
      <c r="AP121" s="118"/>
      <c r="AQ121" s="118"/>
      <c r="AR121" s="118"/>
      <c r="AS121" s="118"/>
      <c r="AT121" s="118"/>
      <c r="AU121" s="118"/>
      <c r="AV121" s="118"/>
      <c r="AW121" s="118"/>
      <c r="AX121" s="118"/>
      <c r="AY121" s="118"/>
      <c r="AZ121" s="118"/>
      <c r="BA121" s="118"/>
      <c r="BB121" s="118"/>
      <c r="BC121" s="118"/>
      <c r="BD121" s="118"/>
      <c r="BE121" s="118"/>
      <c r="BF121" s="118"/>
      <c r="BG121" s="118"/>
    </row>
    <row r="122" spans="2:59" s="120" customFormat="1" x14ac:dyDescent="0.35">
      <c r="B122" s="118"/>
      <c r="C122" s="118"/>
      <c r="D122" s="118"/>
      <c r="E122" s="118"/>
      <c r="F122" s="118"/>
      <c r="G122" s="118"/>
      <c r="H122" s="118"/>
      <c r="I122" s="118"/>
      <c r="J122" s="118"/>
      <c r="K122" s="118"/>
      <c r="L122" s="118"/>
      <c r="M122" s="118"/>
      <c r="N122" s="118"/>
      <c r="O122" s="118"/>
      <c r="P122" s="118"/>
      <c r="Q122" s="118"/>
      <c r="R122" s="118"/>
      <c r="S122" s="118"/>
      <c r="T122" s="118"/>
      <c r="U122" s="118"/>
      <c r="V122" s="118"/>
      <c r="W122" s="118"/>
      <c r="X122" s="118"/>
      <c r="Y122" s="118"/>
      <c r="Z122" s="118"/>
      <c r="AA122" s="118"/>
      <c r="AB122" s="118"/>
      <c r="AC122" s="118"/>
      <c r="AD122" s="118"/>
      <c r="AE122" s="118"/>
      <c r="AF122" s="118"/>
      <c r="AG122" s="118"/>
      <c r="AH122" s="118"/>
      <c r="AI122" s="118"/>
      <c r="AJ122" s="118"/>
      <c r="AK122" s="118"/>
      <c r="AL122" s="118"/>
      <c r="AM122" s="118"/>
      <c r="AN122" s="118"/>
      <c r="AO122" s="118"/>
      <c r="AP122" s="118"/>
      <c r="AQ122" s="118"/>
      <c r="AR122" s="118"/>
      <c r="AS122" s="118"/>
      <c r="AT122" s="118"/>
      <c r="AU122" s="118"/>
      <c r="AV122" s="118"/>
      <c r="AW122" s="118"/>
      <c r="AX122" s="118"/>
      <c r="AY122" s="118"/>
      <c r="AZ122" s="118"/>
      <c r="BA122" s="118"/>
      <c r="BB122" s="118"/>
      <c r="BC122" s="118"/>
      <c r="BD122" s="118"/>
      <c r="BE122" s="118"/>
      <c r="BF122" s="118"/>
      <c r="BG122" s="118"/>
    </row>
    <row r="123" spans="2:59" s="120" customFormat="1" x14ac:dyDescent="0.35">
      <c r="B123" s="118"/>
      <c r="C123" s="118"/>
      <c r="D123" s="118"/>
      <c r="E123" s="118"/>
      <c r="F123" s="118"/>
      <c r="G123" s="118"/>
      <c r="H123" s="118"/>
      <c r="I123" s="118"/>
      <c r="J123" s="118"/>
      <c r="K123" s="118"/>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c r="AK123" s="118"/>
      <c r="AL123" s="118"/>
      <c r="AM123" s="118"/>
      <c r="AN123" s="118"/>
      <c r="AO123" s="118"/>
      <c r="AP123" s="118"/>
      <c r="AQ123" s="118"/>
      <c r="AR123" s="118"/>
      <c r="AS123" s="118"/>
      <c r="AT123" s="118"/>
      <c r="AU123" s="118"/>
      <c r="AV123" s="118"/>
      <c r="AW123" s="118"/>
      <c r="AX123" s="118"/>
      <c r="AY123" s="118"/>
      <c r="AZ123" s="118"/>
      <c r="BA123" s="118"/>
      <c r="BB123" s="118"/>
      <c r="BC123" s="118"/>
      <c r="BD123" s="118"/>
      <c r="BE123" s="118"/>
      <c r="BF123" s="118"/>
      <c r="BG123" s="118"/>
    </row>
    <row r="124" spans="2:59" s="120" customFormat="1" x14ac:dyDescent="0.35">
      <c r="B124" s="118"/>
      <c r="C124" s="118"/>
      <c r="D124" s="118"/>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118"/>
      <c r="AC124" s="118"/>
      <c r="AD124" s="118"/>
      <c r="AE124" s="118"/>
      <c r="AF124" s="118"/>
      <c r="AG124" s="118"/>
      <c r="AH124" s="118"/>
      <c r="AI124" s="118"/>
      <c r="AJ124" s="118"/>
      <c r="AK124" s="118"/>
      <c r="AL124" s="118"/>
      <c r="AM124" s="118"/>
      <c r="AN124" s="118"/>
      <c r="AO124" s="118"/>
      <c r="AP124" s="118"/>
      <c r="AQ124" s="118"/>
      <c r="AR124" s="118"/>
      <c r="AS124" s="118"/>
      <c r="AT124" s="118"/>
      <c r="AU124" s="118"/>
      <c r="AV124" s="118"/>
      <c r="AW124" s="118"/>
      <c r="AX124" s="118"/>
      <c r="AY124" s="118"/>
      <c r="AZ124" s="118"/>
      <c r="BA124" s="118"/>
      <c r="BB124" s="118"/>
      <c r="BC124" s="118"/>
      <c r="BD124" s="118"/>
      <c r="BE124" s="118"/>
      <c r="BF124" s="118"/>
      <c r="BG124" s="118"/>
    </row>
    <row r="125" spans="2:59" s="120" customFormat="1" x14ac:dyDescent="0.35">
      <c r="B125" s="118"/>
      <c r="C125" s="118"/>
      <c r="D125" s="118"/>
      <c r="E125" s="118"/>
      <c r="F125" s="118"/>
      <c r="G125" s="118"/>
      <c r="H125" s="118"/>
      <c r="I125" s="118"/>
      <c r="J125" s="118"/>
      <c r="K125" s="118"/>
      <c r="L125" s="118"/>
      <c r="M125" s="118"/>
      <c r="N125" s="118"/>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18"/>
      <c r="AT125" s="118"/>
      <c r="AU125" s="118"/>
      <c r="AV125" s="118"/>
      <c r="AW125" s="118"/>
      <c r="AX125" s="118"/>
      <c r="AY125" s="118"/>
      <c r="AZ125" s="118"/>
      <c r="BA125" s="118"/>
      <c r="BB125" s="118"/>
      <c r="BC125" s="118"/>
      <c r="BD125" s="118"/>
      <c r="BE125" s="118"/>
      <c r="BF125" s="118"/>
      <c r="BG125" s="118"/>
    </row>
    <row r="126" spans="2:59" s="120" customFormat="1" x14ac:dyDescent="0.35">
      <c r="B126" s="118"/>
      <c r="C126" s="118"/>
      <c r="D126" s="118"/>
      <c r="E126" s="118"/>
      <c r="F126" s="118"/>
      <c r="G126" s="118"/>
      <c r="H126" s="118"/>
      <c r="I126" s="118"/>
      <c r="J126" s="118"/>
      <c r="K126" s="118"/>
      <c r="L126" s="118"/>
      <c r="M126" s="118"/>
      <c r="N126" s="118"/>
      <c r="O126" s="118"/>
      <c r="P126" s="118"/>
      <c r="Q126" s="118"/>
      <c r="R126" s="118"/>
      <c r="S126" s="118"/>
      <c r="T126" s="118"/>
      <c r="U126" s="118"/>
      <c r="V126" s="118"/>
      <c r="W126" s="118"/>
      <c r="X126" s="118"/>
      <c r="Y126" s="118"/>
      <c r="Z126" s="118"/>
      <c r="AA126" s="118"/>
      <c r="AB126" s="118"/>
      <c r="AC126" s="118"/>
      <c r="AD126" s="118"/>
      <c r="AE126" s="118"/>
      <c r="AF126" s="118"/>
      <c r="AG126" s="118"/>
      <c r="AH126" s="118"/>
      <c r="AI126" s="118"/>
      <c r="AJ126" s="118"/>
      <c r="AK126" s="118"/>
      <c r="AL126" s="118"/>
      <c r="AM126" s="118"/>
      <c r="AN126" s="118"/>
      <c r="AO126" s="118"/>
      <c r="AP126" s="118"/>
      <c r="AQ126" s="118"/>
      <c r="AR126" s="118"/>
      <c r="AS126" s="118"/>
      <c r="AT126" s="118"/>
      <c r="AU126" s="118"/>
      <c r="AV126" s="118"/>
      <c r="AW126" s="118"/>
      <c r="AX126" s="118"/>
      <c r="AY126" s="118"/>
      <c r="AZ126" s="118"/>
      <c r="BA126" s="118"/>
      <c r="BB126" s="118"/>
      <c r="BC126" s="118"/>
      <c r="BD126" s="118"/>
      <c r="BE126" s="118"/>
      <c r="BF126" s="118"/>
      <c r="BG126" s="118"/>
    </row>
    <row r="127" spans="2:59" s="120" customFormat="1" x14ac:dyDescent="0.35">
      <c r="B127" s="118"/>
      <c r="C127" s="118"/>
      <c r="D127" s="118"/>
      <c r="E127" s="118"/>
      <c r="F127" s="118"/>
      <c r="G127" s="118"/>
      <c r="H127" s="118"/>
      <c r="I127" s="118"/>
      <c r="J127" s="118"/>
      <c r="K127" s="118"/>
      <c r="L127" s="118"/>
      <c r="M127" s="118"/>
      <c r="N127" s="118"/>
      <c r="O127" s="118"/>
      <c r="P127" s="118"/>
      <c r="Q127" s="118"/>
      <c r="R127" s="118"/>
      <c r="S127" s="118"/>
      <c r="T127" s="118"/>
      <c r="U127" s="118"/>
      <c r="V127" s="118"/>
      <c r="W127" s="118"/>
      <c r="X127" s="118"/>
      <c r="Y127" s="118"/>
      <c r="Z127" s="118"/>
      <c r="AA127" s="118"/>
      <c r="AB127" s="118"/>
      <c r="AC127" s="118"/>
      <c r="AD127" s="118"/>
      <c r="AE127" s="118"/>
      <c r="AF127" s="118"/>
      <c r="AG127" s="118"/>
      <c r="AH127" s="118"/>
      <c r="AI127" s="118"/>
      <c r="AJ127" s="118"/>
      <c r="AK127" s="118"/>
      <c r="AL127" s="118"/>
      <c r="AM127" s="118"/>
      <c r="AN127" s="118"/>
      <c r="AO127" s="118"/>
      <c r="AP127" s="118"/>
      <c r="AQ127" s="118"/>
      <c r="AR127" s="118"/>
      <c r="AS127" s="118"/>
      <c r="AT127" s="118"/>
      <c r="AU127" s="118"/>
      <c r="AV127" s="118"/>
      <c r="AW127" s="118"/>
      <c r="AX127" s="118"/>
      <c r="AY127" s="118"/>
      <c r="AZ127" s="118"/>
      <c r="BA127" s="118"/>
      <c r="BB127" s="118"/>
      <c r="BC127" s="118"/>
      <c r="BD127" s="118"/>
      <c r="BE127" s="118"/>
      <c r="BF127" s="118"/>
      <c r="BG127" s="118"/>
    </row>
    <row r="128" spans="2:59" s="120" customFormat="1" x14ac:dyDescent="0.35">
      <c r="B128" s="118"/>
      <c r="C128" s="118"/>
      <c r="D128" s="118"/>
      <c r="E128" s="118"/>
      <c r="F128" s="118"/>
      <c r="G128" s="118"/>
      <c r="H128" s="118"/>
      <c r="I128" s="118"/>
      <c r="J128" s="118"/>
      <c r="K128" s="118"/>
      <c r="L128" s="118"/>
      <c r="M128" s="118"/>
      <c r="N128" s="118"/>
      <c r="O128" s="118"/>
      <c r="P128" s="118"/>
      <c r="Q128" s="118"/>
      <c r="R128" s="118"/>
      <c r="S128" s="118"/>
      <c r="T128" s="118"/>
      <c r="U128" s="118"/>
      <c r="V128" s="118"/>
      <c r="W128" s="118"/>
      <c r="X128" s="118"/>
      <c r="Y128" s="118"/>
      <c r="Z128" s="118"/>
      <c r="AA128" s="118"/>
      <c r="AB128" s="118"/>
      <c r="AC128" s="118"/>
      <c r="AD128" s="118"/>
      <c r="AE128" s="118"/>
      <c r="AF128" s="118"/>
      <c r="AG128" s="118"/>
      <c r="AH128" s="118"/>
      <c r="AI128" s="118"/>
      <c r="AJ128" s="118"/>
      <c r="AK128" s="118"/>
      <c r="AL128" s="118"/>
      <c r="AM128" s="118"/>
      <c r="AN128" s="118"/>
      <c r="AO128" s="118"/>
      <c r="AP128" s="118"/>
      <c r="AQ128" s="118"/>
      <c r="AR128" s="118"/>
      <c r="AS128" s="118"/>
      <c r="AT128" s="118"/>
      <c r="AU128" s="118"/>
      <c r="AV128" s="118"/>
      <c r="AW128" s="118"/>
      <c r="AX128" s="118"/>
      <c r="AY128" s="118"/>
      <c r="AZ128" s="118"/>
      <c r="BA128" s="118"/>
      <c r="BB128" s="118"/>
      <c r="BC128" s="118"/>
      <c r="BD128" s="118"/>
      <c r="BE128" s="118"/>
      <c r="BF128" s="118"/>
      <c r="BG128" s="118"/>
    </row>
    <row r="129" spans="2:59" s="120" customFormat="1" x14ac:dyDescent="0.35">
      <c r="B129" s="118"/>
      <c r="C129" s="118"/>
      <c r="D129" s="118"/>
      <c r="E129" s="118"/>
      <c r="F129" s="118"/>
      <c r="G129" s="118"/>
      <c r="H129" s="118"/>
      <c r="I129" s="118"/>
      <c r="J129" s="118"/>
      <c r="K129" s="118"/>
      <c r="L129" s="118"/>
      <c r="M129" s="118"/>
      <c r="N129" s="118"/>
      <c r="O129" s="118"/>
      <c r="P129" s="118"/>
      <c r="Q129" s="118"/>
      <c r="R129" s="118"/>
      <c r="S129" s="118"/>
      <c r="T129" s="118"/>
      <c r="U129" s="118"/>
      <c r="V129" s="118"/>
      <c r="W129" s="118"/>
      <c r="X129" s="118"/>
      <c r="Y129" s="118"/>
      <c r="Z129" s="118"/>
      <c r="AA129" s="118"/>
      <c r="AB129" s="118"/>
      <c r="AC129" s="118"/>
      <c r="AD129" s="118"/>
      <c r="AE129" s="118"/>
      <c r="AF129" s="118"/>
      <c r="AG129" s="118"/>
      <c r="AH129" s="118"/>
      <c r="AI129" s="118"/>
      <c r="AJ129" s="118"/>
      <c r="AK129" s="118"/>
      <c r="AL129" s="118"/>
      <c r="AM129" s="118"/>
      <c r="AN129" s="118"/>
      <c r="AO129" s="118"/>
      <c r="AP129" s="118"/>
      <c r="AQ129" s="118"/>
      <c r="AR129" s="118"/>
      <c r="AS129" s="118"/>
      <c r="AT129" s="118"/>
      <c r="AU129" s="118"/>
      <c r="AV129" s="118"/>
      <c r="AW129" s="118"/>
      <c r="AX129" s="118"/>
      <c r="AY129" s="118"/>
      <c r="AZ129" s="118"/>
      <c r="BA129" s="118"/>
      <c r="BB129" s="118"/>
      <c r="BC129" s="118"/>
      <c r="BD129" s="118"/>
      <c r="BE129" s="118"/>
      <c r="BF129" s="118"/>
      <c r="BG129" s="118"/>
    </row>
    <row r="130" spans="2:59" s="120" customFormat="1" x14ac:dyDescent="0.35">
      <c r="B130" s="118"/>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c r="AA130" s="118"/>
      <c r="AB130" s="118"/>
      <c r="AC130" s="118"/>
      <c r="AD130" s="118"/>
      <c r="AE130" s="118"/>
      <c r="AF130" s="118"/>
      <c r="AG130" s="118"/>
      <c r="AH130" s="118"/>
      <c r="AI130" s="118"/>
      <c r="AJ130" s="118"/>
      <c r="AK130" s="118"/>
      <c r="AL130" s="118"/>
      <c r="AM130" s="118"/>
      <c r="AN130" s="118"/>
      <c r="AO130" s="118"/>
      <c r="AP130" s="118"/>
      <c r="AQ130" s="118"/>
      <c r="AR130" s="118"/>
      <c r="AS130" s="118"/>
      <c r="AT130" s="118"/>
      <c r="AU130" s="118"/>
      <c r="AV130" s="118"/>
      <c r="AW130" s="118"/>
      <c r="AX130" s="118"/>
      <c r="AY130" s="118"/>
      <c r="AZ130" s="118"/>
      <c r="BA130" s="118"/>
      <c r="BB130" s="118"/>
      <c r="BC130" s="118"/>
      <c r="BD130" s="118"/>
      <c r="BE130" s="118"/>
      <c r="BF130" s="118"/>
      <c r="BG130" s="118"/>
    </row>
    <row r="131" spans="2:59" s="120" customFormat="1" x14ac:dyDescent="0.35">
      <c r="B131" s="118"/>
      <c r="C131" s="118"/>
      <c r="D131" s="118"/>
      <c r="E131" s="118"/>
      <c r="F131" s="118"/>
      <c r="G131" s="118"/>
      <c r="H131" s="118"/>
      <c r="I131" s="118"/>
      <c r="J131" s="118"/>
      <c r="K131" s="118"/>
      <c r="L131" s="118"/>
      <c r="M131" s="118"/>
      <c r="N131" s="118"/>
      <c r="O131" s="118"/>
      <c r="P131" s="118"/>
      <c r="Q131" s="118"/>
      <c r="R131" s="118"/>
      <c r="S131" s="118"/>
      <c r="T131" s="118"/>
      <c r="U131" s="118"/>
      <c r="V131" s="118"/>
      <c r="W131" s="118"/>
      <c r="X131" s="118"/>
      <c r="Y131" s="118"/>
      <c r="Z131" s="118"/>
      <c r="AA131" s="118"/>
      <c r="AB131" s="118"/>
      <c r="AC131" s="118"/>
      <c r="AD131" s="118"/>
      <c r="AE131" s="118"/>
      <c r="AF131" s="118"/>
      <c r="AG131" s="118"/>
      <c r="AH131" s="118"/>
      <c r="AI131" s="118"/>
      <c r="AJ131" s="118"/>
      <c r="AK131" s="118"/>
      <c r="AL131" s="118"/>
      <c r="AM131" s="118"/>
      <c r="AN131" s="118"/>
      <c r="AO131" s="118"/>
      <c r="AP131" s="118"/>
      <c r="AQ131" s="118"/>
      <c r="AR131" s="118"/>
      <c r="AS131" s="118"/>
      <c r="AT131" s="118"/>
      <c r="AU131" s="118"/>
      <c r="AV131" s="118"/>
      <c r="AW131" s="118"/>
      <c r="AX131" s="118"/>
      <c r="AY131" s="118"/>
      <c r="AZ131" s="118"/>
      <c r="BA131" s="118"/>
      <c r="BB131" s="118"/>
      <c r="BC131" s="118"/>
      <c r="BD131" s="118"/>
      <c r="BE131" s="118"/>
      <c r="BF131" s="118"/>
      <c r="BG131" s="118"/>
    </row>
    <row r="132" spans="2:59" s="120" customFormat="1" x14ac:dyDescent="0.35">
      <c r="B132" s="118"/>
      <c r="C132" s="118"/>
      <c r="D132" s="118"/>
      <c r="E132" s="118"/>
      <c r="F132" s="118"/>
      <c r="G132" s="118"/>
      <c r="H132" s="118"/>
      <c r="I132" s="118"/>
      <c r="J132" s="118"/>
      <c r="K132" s="118"/>
      <c r="L132" s="118"/>
      <c r="M132" s="118"/>
      <c r="N132" s="118"/>
      <c r="O132" s="118"/>
      <c r="P132" s="118"/>
      <c r="Q132" s="118"/>
      <c r="R132" s="118"/>
      <c r="S132" s="118"/>
      <c r="T132" s="118"/>
      <c r="U132" s="118"/>
      <c r="V132" s="118"/>
      <c r="W132" s="118"/>
      <c r="X132" s="118"/>
      <c r="Y132" s="118"/>
      <c r="Z132" s="118"/>
      <c r="AA132" s="118"/>
      <c r="AB132" s="118"/>
      <c r="AC132" s="118"/>
      <c r="AD132" s="118"/>
      <c r="AE132" s="118"/>
      <c r="AF132" s="118"/>
      <c r="AG132" s="118"/>
      <c r="AH132" s="118"/>
      <c r="AI132" s="118"/>
      <c r="AJ132" s="118"/>
      <c r="AK132" s="118"/>
      <c r="AL132" s="118"/>
      <c r="AM132" s="118"/>
      <c r="AN132" s="118"/>
      <c r="AO132" s="118"/>
      <c r="AP132" s="118"/>
      <c r="AQ132" s="118"/>
      <c r="AR132" s="118"/>
      <c r="AS132" s="118"/>
      <c r="AT132" s="118"/>
      <c r="AU132" s="118"/>
      <c r="AV132" s="118"/>
      <c r="AW132" s="118"/>
      <c r="AX132" s="118"/>
      <c r="AY132" s="118"/>
      <c r="AZ132" s="118"/>
      <c r="BA132" s="118"/>
      <c r="BB132" s="118"/>
      <c r="BC132" s="118"/>
      <c r="BD132" s="118"/>
      <c r="BE132" s="118"/>
      <c r="BF132" s="118"/>
      <c r="BG132" s="118"/>
    </row>
    <row r="133" spans="2:59" s="120" customFormat="1" x14ac:dyDescent="0.35">
      <c r="B133" s="118"/>
      <c r="C133" s="118"/>
      <c r="D133" s="118"/>
      <c r="E133" s="118"/>
      <c r="F133" s="118"/>
      <c r="G133" s="118"/>
      <c r="H133" s="118"/>
      <c r="I133" s="118"/>
      <c r="J133" s="118"/>
      <c r="K133" s="118"/>
      <c r="L133" s="118"/>
      <c r="M133" s="118"/>
      <c r="N133" s="118"/>
      <c r="O133" s="118"/>
      <c r="P133" s="118"/>
      <c r="Q133" s="118"/>
      <c r="R133" s="118"/>
      <c r="S133" s="118"/>
      <c r="T133" s="118"/>
      <c r="U133" s="118"/>
      <c r="V133" s="118"/>
      <c r="W133" s="118"/>
      <c r="X133" s="118"/>
      <c r="Y133" s="118"/>
      <c r="Z133" s="118"/>
      <c r="AA133" s="118"/>
      <c r="AB133" s="118"/>
      <c r="AC133" s="118"/>
      <c r="AD133" s="118"/>
      <c r="AE133" s="118"/>
      <c r="AF133" s="118"/>
      <c r="AG133" s="118"/>
      <c r="AH133" s="118"/>
      <c r="AI133" s="118"/>
      <c r="AJ133" s="118"/>
      <c r="AK133" s="118"/>
      <c r="AL133" s="118"/>
      <c r="AM133" s="118"/>
      <c r="AN133" s="118"/>
      <c r="AO133" s="118"/>
      <c r="AP133" s="118"/>
      <c r="AQ133" s="118"/>
      <c r="AR133" s="118"/>
      <c r="AS133" s="118"/>
      <c r="AT133" s="118"/>
      <c r="AU133" s="118"/>
      <c r="AV133" s="118"/>
      <c r="AW133" s="118"/>
      <c r="AX133" s="118"/>
      <c r="AY133" s="118"/>
      <c r="AZ133" s="118"/>
      <c r="BA133" s="118"/>
      <c r="BB133" s="118"/>
      <c r="BC133" s="118"/>
      <c r="BD133" s="118"/>
      <c r="BE133" s="118"/>
      <c r="BF133" s="118"/>
      <c r="BG133" s="118"/>
    </row>
    <row r="134" spans="2:59" s="120" customFormat="1" x14ac:dyDescent="0.35">
      <c r="B134" s="118"/>
      <c r="C134" s="118"/>
      <c r="D134" s="118"/>
      <c r="E134" s="118"/>
      <c r="F134" s="118"/>
      <c r="G134" s="118"/>
      <c r="H134" s="118"/>
      <c r="I134" s="118"/>
      <c r="J134" s="118"/>
      <c r="K134" s="118"/>
      <c r="L134" s="118"/>
      <c r="M134" s="118"/>
      <c r="N134" s="118"/>
      <c r="O134" s="118"/>
      <c r="P134" s="118"/>
      <c r="Q134" s="118"/>
      <c r="R134" s="118"/>
      <c r="S134" s="118"/>
      <c r="T134" s="118"/>
      <c r="U134" s="118"/>
      <c r="V134" s="118"/>
      <c r="W134" s="118"/>
      <c r="X134" s="118"/>
      <c r="Y134" s="118"/>
      <c r="Z134" s="118"/>
      <c r="AA134" s="118"/>
      <c r="AB134" s="118"/>
      <c r="AC134" s="118"/>
      <c r="AD134" s="118"/>
      <c r="AE134" s="118"/>
      <c r="AF134" s="118"/>
      <c r="AG134" s="118"/>
      <c r="AH134" s="118"/>
      <c r="AI134" s="118"/>
      <c r="AJ134" s="118"/>
      <c r="AK134" s="118"/>
      <c r="AL134" s="118"/>
      <c r="AM134" s="118"/>
      <c r="AN134" s="118"/>
      <c r="AO134" s="118"/>
      <c r="AP134" s="118"/>
      <c r="AQ134" s="118"/>
      <c r="AR134" s="118"/>
      <c r="AS134" s="118"/>
      <c r="AT134" s="118"/>
      <c r="AU134" s="118"/>
      <c r="AV134" s="118"/>
      <c r="AW134" s="118"/>
      <c r="AX134" s="118"/>
      <c r="AY134" s="118"/>
      <c r="AZ134" s="118"/>
      <c r="BA134" s="118"/>
      <c r="BB134" s="118"/>
      <c r="BC134" s="118"/>
      <c r="BD134" s="118"/>
      <c r="BE134" s="118"/>
      <c r="BF134" s="118"/>
      <c r="BG134" s="118"/>
    </row>
    <row r="135" spans="2:59" s="120" customFormat="1" x14ac:dyDescent="0.35">
      <c r="B135" s="118"/>
      <c r="C135" s="118"/>
      <c r="D135" s="118"/>
      <c r="E135" s="118"/>
      <c r="F135" s="118"/>
      <c r="G135" s="118"/>
      <c r="H135" s="118"/>
      <c r="I135" s="118"/>
      <c r="J135" s="118"/>
      <c r="K135" s="118"/>
      <c r="L135" s="118"/>
      <c r="M135" s="118"/>
      <c r="N135" s="118"/>
      <c r="O135" s="118"/>
      <c r="P135" s="118"/>
      <c r="Q135" s="118"/>
      <c r="R135" s="118"/>
      <c r="S135" s="118"/>
      <c r="T135" s="118"/>
      <c r="U135" s="118"/>
      <c r="V135" s="118"/>
      <c r="W135" s="118"/>
      <c r="X135" s="118"/>
      <c r="Y135" s="118"/>
      <c r="Z135" s="118"/>
      <c r="AA135" s="118"/>
      <c r="AB135" s="118"/>
      <c r="AC135" s="118"/>
      <c r="AD135" s="118"/>
      <c r="AE135" s="118"/>
      <c r="AF135" s="118"/>
      <c r="AG135" s="118"/>
      <c r="AH135" s="118"/>
      <c r="AI135" s="118"/>
      <c r="AJ135" s="118"/>
      <c r="AK135" s="118"/>
      <c r="AL135" s="118"/>
      <c r="AM135" s="118"/>
      <c r="AN135" s="118"/>
      <c r="AO135" s="118"/>
      <c r="AP135" s="118"/>
      <c r="AQ135" s="118"/>
      <c r="AR135" s="118"/>
      <c r="AS135" s="118"/>
      <c r="AT135" s="118"/>
      <c r="AU135" s="118"/>
      <c r="AV135" s="118"/>
      <c r="AW135" s="118"/>
      <c r="AX135" s="118"/>
      <c r="AY135" s="118"/>
      <c r="AZ135" s="118"/>
      <c r="BA135" s="118"/>
      <c r="BB135" s="118"/>
      <c r="BC135" s="118"/>
      <c r="BD135" s="118"/>
      <c r="BE135" s="118"/>
      <c r="BF135" s="118"/>
      <c r="BG135" s="118"/>
    </row>
    <row r="136" spans="2:59" s="120" customFormat="1" x14ac:dyDescent="0.35">
      <c r="B136" s="118"/>
      <c r="C136" s="118"/>
      <c r="D136" s="118"/>
      <c r="E136" s="118"/>
      <c r="F136" s="118"/>
      <c r="G136" s="118"/>
      <c r="H136" s="118"/>
      <c r="I136" s="118"/>
      <c r="J136" s="118"/>
      <c r="K136" s="118"/>
      <c r="L136" s="118"/>
      <c r="M136" s="118"/>
      <c r="N136" s="118"/>
      <c r="O136" s="118"/>
      <c r="P136" s="118"/>
      <c r="Q136" s="118"/>
      <c r="R136" s="118"/>
      <c r="S136" s="118"/>
      <c r="T136" s="118"/>
      <c r="U136" s="118"/>
      <c r="V136" s="118"/>
      <c r="W136" s="118"/>
      <c r="X136" s="118"/>
      <c r="Y136" s="118"/>
      <c r="Z136" s="118"/>
      <c r="AA136" s="118"/>
      <c r="AB136" s="118"/>
      <c r="AC136" s="118"/>
      <c r="AD136" s="118"/>
      <c r="AE136" s="118"/>
      <c r="AF136" s="118"/>
      <c r="AG136" s="118"/>
      <c r="AH136" s="118"/>
      <c r="AI136" s="118"/>
      <c r="AJ136" s="118"/>
      <c r="AK136" s="118"/>
      <c r="AL136" s="118"/>
      <c r="AM136" s="118"/>
      <c r="AN136" s="118"/>
      <c r="AO136" s="118"/>
      <c r="AP136" s="118"/>
      <c r="AQ136" s="118"/>
      <c r="AR136" s="118"/>
      <c r="AS136" s="118"/>
      <c r="AT136" s="118"/>
      <c r="AU136" s="118"/>
      <c r="AV136" s="118"/>
      <c r="AW136" s="118"/>
      <c r="AX136" s="118"/>
      <c r="AY136" s="118"/>
      <c r="AZ136" s="118"/>
      <c r="BA136" s="118"/>
      <c r="BB136" s="118"/>
      <c r="BC136" s="118"/>
      <c r="BD136" s="118"/>
      <c r="BE136" s="118"/>
      <c r="BF136" s="118"/>
      <c r="BG136" s="118"/>
    </row>
    <row r="137" spans="2:59" s="120" customFormat="1" x14ac:dyDescent="0.35">
      <c r="B137" s="118"/>
      <c r="C137" s="118"/>
      <c r="D137" s="118"/>
      <c r="E137" s="118"/>
      <c r="F137" s="118"/>
      <c r="G137" s="118"/>
      <c r="H137" s="118"/>
      <c r="I137" s="118"/>
      <c r="J137" s="118"/>
      <c r="K137" s="118"/>
      <c r="L137" s="118"/>
      <c r="M137" s="118"/>
      <c r="N137" s="118"/>
      <c r="O137" s="118"/>
      <c r="P137" s="118"/>
      <c r="Q137" s="118"/>
      <c r="R137" s="118"/>
      <c r="S137" s="118"/>
      <c r="T137" s="118"/>
      <c r="U137" s="118"/>
      <c r="V137" s="118"/>
      <c r="W137" s="118"/>
      <c r="X137" s="118"/>
      <c r="Y137" s="118"/>
      <c r="Z137" s="118"/>
      <c r="AA137" s="118"/>
      <c r="AB137" s="118"/>
      <c r="AC137" s="118"/>
      <c r="AD137" s="118"/>
      <c r="AE137" s="118"/>
      <c r="AF137" s="118"/>
      <c r="AG137" s="118"/>
      <c r="AH137" s="118"/>
      <c r="AI137" s="118"/>
      <c r="AJ137" s="118"/>
      <c r="AK137" s="118"/>
      <c r="AL137" s="118"/>
      <c r="AM137" s="118"/>
      <c r="AN137" s="118"/>
      <c r="AO137" s="118"/>
      <c r="AP137" s="118"/>
      <c r="AQ137" s="118"/>
      <c r="AR137" s="118"/>
      <c r="AS137" s="118"/>
      <c r="AT137" s="118"/>
      <c r="AU137" s="118"/>
      <c r="AV137" s="118"/>
      <c r="AW137" s="118"/>
      <c r="AX137" s="118"/>
      <c r="AY137" s="118"/>
      <c r="AZ137" s="118"/>
      <c r="BA137" s="118"/>
      <c r="BB137" s="118"/>
      <c r="BC137" s="118"/>
      <c r="BD137" s="118"/>
      <c r="BE137" s="118"/>
      <c r="BF137" s="118"/>
      <c r="BG137" s="118"/>
    </row>
    <row r="138" spans="2:59" s="120" customFormat="1" x14ac:dyDescent="0.35">
      <c r="B138" s="118"/>
      <c r="C138" s="118"/>
      <c r="D138" s="118"/>
      <c r="E138" s="118"/>
      <c r="F138" s="118"/>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c r="AD138" s="118"/>
      <c r="AE138" s="118"/>
      <c r="AF138" s="118"/>
      <c r="AG138" s="118"/>
      <c r="AH138" s="118"/>
      <c r="AI138" s="118"/>
      <c r="AJ138" s="118"/>
      <c r="AK138" s="118"/>
      <c r="AL138" s="118"/>
      <c r="AM138" s="118"/>
      <c r="AN138" s="118"/>
      <c r="AO138" s="118"/>
      <c r="AP138" s="118"/>
      <c r="AQ138" s="118"/>
      <c r="AR138" s="118"/>
      <c r="AS138" s="118"/>
      <c r="AT138" s="118"/>
      <c r="AU138" s="118"/>
      <c r="AV138" s="118"/>
      <c r="AW138" s="118"/>
      <c r="AX138" s="118"/>
      <c r="AY138" s="118"/>
      <c r="AZ138" s="118"/>
      <c r="BA138" s="118"/>
      <c r="BB138" s="118"/>
      <c r="BC138" s="118"/>
      <c r="BD138" s="118"/>
      <c r="BE138" s="118"/>
      <c r="BF138" s="118"/>
      <c r="BG138" s="118"/>
    </row>
    <row r="139" spans="2:59" s="120" customFormat="1" x14ac:dyDescent="0.35">
      <c r="B139" s="118"/>
      <c r="C139" s="118"/>
      <c r="D139" s="118"/>
      <c r="E139" s="118"/>
      <c r="F139" s="118"/>
      <c r="G139" s="118"/>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c r="AK139" s="118"/>
      <c r="AL139" s="118"/>
      <c r="AM139" s="118"/>
      <c r="AN139" s="118"/>
      <c r="AO139" s="118"/>
      <c r="AP139" s="118"/>
      <c r="AQ139" s="118"/>
      <c r="AR139" s="118"/>
      <c r="AS139" s="118"/>
      <c r="AT139" s="118"/>
      <c r="AU139" s="118"/>
      <c r="AV139" s="118"/>
      <c r="AW139" s="118"/>
      <c r="AX139" s="118"/>
      <c r="AY139" s="118"/>
      <c r="AZ139" s="118"/>
      <c r="BA139" s="118"/>
      <c r="BB139" s="118"/>
      <c r="BC139" s="118"/>
      <c r="BD139" s="118"/>
      <c r="BE139" s="118"/>
      <c r="BF139" s="118"/>
      <c r="BG139" s="118"/>
    </row>
    <row r="140" spans="2:59" s="120" customFormat="1" x14ac:dyDescent="0.35">
      <c r="B140" s="118"/>
      <c r="C140" s="118"/>
      <c r="D140" s="118"/>
      <c r="E140" s="118"/>
      <c r="F140" s="118"/>
      <c r="G140" s="118"/>
      <c r="H140" s="118"/>
      <c r="I140" s="118"/>
      <c r="J140" s="118"/>
      <c r="K140" s="118"/>
      <c r="L140" s="118"/>
      <c r="M140" s="118"/>
      <c r="N140" s="118"/>
      <c r="O140" s="118"/>
      <c r="P140" s="118"/>
      <c r="Q140" s="118"/>
      <c r="R140" s="118"/>
      <c r="S140" s="118"/>
      <c r="T140" s="118"/>
      <c r="U140" s="118"/>
      <c r="V140" s="118"/>
      <c r="W140" s="118"/>
      <c r="X140" s="118"/>
      <c r="Y140" s="118"/>
      <c r="Z140" s="118"/>
      <c r="AA140" s="118"/>
      <c r="AB140" s="118"/>
      <c r="AC140" s="118"/>
      <c r="AD140" s="118"/>
      <c r="AE140" s="118"/>
      <c r="AF140" s="118"/>
      <c r="AG140" s="118"/>
      <c r="AH140" s="118"/>
      <c r="AI140" s="118"/>
      <c r="AJ140" s="118"/>
      <c r="AK140" s="118"/>
      <c r="AL140" s="118"/>
      <c r="AM140" s="118"/>
      <c r="AN140" s="118"/>
      <c r="AO140" s="118"/>
      <c r="AP140" s="118"/>
      <c r="AQ140" s="118"/>
      <c r="AR140" s="118"/>
      <c r="AS140" s="118"/>
      <c r="AT140" s="118"/>
      <c r="AU140" s="118"/>
      <c r="AV140" s="118"/>
      <c r="AW140" s="118"/>
      <c r="AX140" s="118"/>
      <c r="AY140" s="118"/>
      <c r="AZ140" s="118"/>
      <c r="BA140" s="118"/>
      <c r="BB140" s="118"/>
      <c r="BC140" s="118"/>
      <c r="BD140" s="118"/>
      <c r="BE140" s="118"/>
      <c r="BF140" s="118"/>
      <c r="BG140" s="118"/>
    </row>
    <row r="141" spans="2:59" s="120" customFormat="1" x14ac:dyDescent="0.35">
      <c r="B141" s="118"/>
      <c r="C141" s="118"/>
      <c r="D141" s="118"/>
      <c r="E141" s="118"/>
      <c r="F141" s="118"/>
      <c r="G141" s="118"/>
      <c r="H141" s="118"/>
      <c r="I141" s="118"/>
      <c r="J141" s="118"/>
      <c r="K141" s="118"/>
      <c r="L141" s="118"/>
      <c r="M141" s="118"/>
      <c r="N141" s="118"/>
      <c r="O141" s="118"/>
      <c r="P141" s="118"/>
      <c r="Q141" s="118"/>
      <c r="R141" s="118"/>
      <c r="S141" s="118"/>
      <c r="T141" s="118"/>
      <c r="U141" s="118"/>
      <c r="V141" s="118"/>
      <c r="W141" s="118"/>
      <c r="X141" s="118"/>
      <c r="Y141" s="118"/>
      <c r="Z141" s="118"/>
      <c r="AA141" s="118"/>
      <c r="AB141" s="118"/>
      <c r="AC141" s="118"/>
      <c r="AD141" s="118"/>
      <c r="AE141" s="118"/>
      <c r="AF141" s="118"/>
      <c r="AG141" s="118"/>
      <c r="AH141" s="118"/>
      <c r="AI141" s="118"/>
      <c r="AJ141" s="118"/>
      <c r="AK141" s="118"/>
      <c r="AL141" s="118"/>
      <c r="AM141" s="118"/>
      <c r="AN141" s="118"/>
      <c r="AO141" s="118"/>
      <c r="AP141" s="118"/>
      <c r="AQ141" s="118"/>
      <c r="AR141" s="118"/>
      <c r="AS141" s="118"/>
      <c r="AT141" s="118"/>
      <c r="AU141" s="118"/>
      <c r="AV141" s="118"/>
      <c r="AW141" s="118"/>
      <c r="AX141" s="118"/>
      <c r="AY141" s="118"/>
      <c r="AZ141" s="118"/>
      <c r="BA141" s="118"/>
      <c r="BB141" s="118"/>
      <c r="BC141" s="118"/>
      <c r="BD141" s="118"/>
      <c r="BE141" s="118"/>
      <c r="BF141" s="118"/>
      <c r="BG141" s="118"/>
    </row>
    <row r="142" spans="2:59" s="120" customFormat="1" x14ac:dyDescent="0.35">
      <c r="B142" s="118"/>
      <c r="C142" s="118"/>
      <c r="D142" s="118"/>
      <c r="E142" s="118"/>
      <c r="F142" s="118"/>
      <c r="G142" s="118"/>
      <c r="H142" s="118"/>
      <c r="I142" s="118"/>
      <c r="J142" s="118"/>
      <c r="K142" s="118"/>
      <c r="L142" s="118"/>
      <c r="M142" s="118"/>
      <c r="N142" s="118"/>
      <c r="O142" s="118"/>
      <c r="P142" s="118"/>
      <c r="Q142" s="118"/>
      <c r="R142" s="118"/>
      <c r="S142" s="118"/>
      <c r="T142" s="118"/>
      <c r="U142" s="118"/>
      <c r="V142" s="118"/>
      <c r="W142" s="118"/>
      <c r="X142" s="118"/>
      <c r="Y142" s="118"/>
      <c r="Z142" s="118"/>
      <c r="AA142" s="118"/>
      <c r="AB142" s="118"/>
      <c r="AC142" s="118"/>
      <c r="AD142" s="118"/>
      <c r="AE142" s="118"/>
      <c r="AF142" s="118"/>
      <c r="AG142" s="118"/>
      <c r="AH142" s="118"/>
      <c r="AI142" s="118"/>
      <c r="AJ142" s="118"/>
      <c r="AK142" s="118"/>
      <c r="AL142" s="118"/>
      <c r="AM142" s="118"/>
      <c r="AN142" s="118"/>
      <c r="AO142" s="118"/>
      <c r="AP142" s="118"/>
      <c r="AQ142" s="118"/>
      <c r="AR142" s="118"/>
      <c r="AS142" s="118"/>
      <c r="AT142" s="118"/>
      <c r="AU142" s="118"/>
      <c r="AV142" s="118"/>
      <c r="AW142" s="118"/>
      <c r="AX142" s="118"/>
      <c r="AY142" s="118"/>
      <c r="AZ142" s="118"/>
      <c r="BA142" s="118"/>
      <c r="BB142" s="118"/>
      <c r="BC142" s="118"/>
      <c r="BD142" s="118"/>
      <c r="BE142" s="118"/>
      <c r="BF142" s="118"/>
      <c r="BG142" s="118"/>
    </row>
    <row r="143" spans="2:59" s="120" customFormat="1" x14ac:dyDescent="0.35">
      <c r="B143" s="118"/>
      <c r="C143" s="118"/>
      <c r="D143" s="118"/>
      <c r="E143" s="118"/>
      <c r="F143" s="118"/>
      <c r="G143" s="118"/>
      <c r="H143" s="118"/>
      <c r="I143" s="118"/>
      <c r="J143" s="118"/>
      <c r="K143" s="118"/>
      <c r="L143" s="118"/>
      <c r="M143" s="118"/>
      <c r="N143" s="118"/>
      <c r="O143" s="118"/>
      <c r="P143" s="118"/>
      <c r="Q143" s="118"/>
      <c r="R143" s="118"/>
      <c r="S143" s="118"/>
      <c r="T143" s="118"/>
      <c r="U143" s="118"/>
      <c r="V143" s="118"/>
      <c r="W143" s="118"/>
      <c r="X143" s="118"/>
      <c r="Y143" s="118"/>
      <c r="Z143" s="118"/>
      <c r="AA143" s="118"/>
      <c r="AB143" s="118"/>
      <c r="AC143" s="118"/>
      <c r="AD143" s="118"/>
      <c r="AE143" s="118"/>
      <c r="AF143" s="118"/>
      <c r="AG143" s="118"/>
      <c r="AH143" s="118"/>
      <c r="AI143" s="118"/>
      <c r="AJ143" s="118"/>
      <c r="AK143" s="118"/>
      <c r="AL143" s="118"/>
      <c r="AM143" s="118"/>
      <c r="AN143" s="118"/>
      <c r="AO143" s="118"/>
      <c r="AP143" s="118"/>
      <c r="AQ143" s="118"/>
      <c r="AR143" s="118"/>
      <c r="AS143" s="118"/>
      <c r="AT143" s="118"/>
      <c r="AU143" s="118"/>
      <c r="AV143" s="118"/>
      <c r="AW143" s="118"/>
      <c r="AX143" s="118"/>
      <c r="AY143" s="118"/>
      <c r="AZ143" s="118"/>
      <c r="BA143" s="118"/>
      <c r="BB143" s="118"/>
      <c r="BC143" s="118"/>
      <c r="BD143" s="118"/>
      <c r="BE143" s="118"/>
      <c r="BF143" s="118"/>
      <c r="BG143" s="118"/>
    </row>
    <row r="144" spans="2:59" s="120" customFormat="1" x14ac:dyDescent="0.35">
      <c r="B144" s="118"/>
      <c r="C144" s="118"/>
      <c r="D144" s="118"/>
      <c r="E144" s="118"/>
      <c r="F144" s="118"/>
      <c r="G144" s="118"/>
      <c r="H144" s="118"/>
      <c r="I144" s="118"/>
      <c r="J144" s="118"/>
      <c r="K144" s="118"/>
      <c r="L144" s="118"/>
      <c r="M144" s="118"/>
      <c r="N144" s="118"/>
      <c r="O144" s="118"/>
      <c r="P144" s="118"/>
      <c r="Q144" s="118"/>
      <c r="R144" s="118"/>
      <c r="S144" s="118"/>
      <c r="T144" s="118"/>
      <c r="U144" s="118"/>
      <c r="V144" s="118"/>
      <c r="W144" s="118"/>
      <c r="X144" s="118"/>
      <c r="Y144" s="118"/>
      <c r="Z144" s="118"/>
      <c r="AA144" s="118"/>
      <c r="AB144" s="118"/>
      <c r="AC144" s="118"/>
      <c r="AD144" s="118"/>
      <c r="AE144" s="118"/>
      <c r="AF144" s="118"/>
      <c r="AG144" s="118"/>
      <c r="AH144" s="118"/>
      <c r="AI144" s="118"/>
      <c r="AJ144" s="118"/>
      <c r="AK144" s="118"/>
      <c r="AL144" s="118"/>
      <c r="AM144" s="118"/>
      <c r="AN144" s="118"/>
      <c r="AO144" s="118"/>
      <c r="AP144" s="118"/>
      <c r="AQ144" s="118"/>
      <c r="AR144" s="118"/>
      <c r="AS144" s="118"/>
      <c r="AT144" s="118"/>
      <c r="AU144" s="118"/>
      <c r="AV144" s="118"/>
      <c r="AW144" s="118"/>
      <c r="AX144" s="118"/>
      <c r="AY144" s="118"/>
      <c r="AZ144" s="118"/>
      <c r="BA144" s="118"/>
      <c r="BB144" s="118"/>
      <c r="BC144" s="118"/>
      <c r="BD144" s="118"/>
      <c r="BE144" s="118"/>
      <c r="BF144" s="118"/>
      <c r="BG144" s="118"/>
    </row>
    <row r="145" spans="2:59" s="120" customFormat="1" x14ac:dyDescent="0.35">
      <c r="B145" s="118"/>
      <c r="C145" s="118"/>
      <c r="D145" s="118"/>
      <c r="E145" s="118"/>
      <c r="F145" s="118"/>
      <c r="G145" s="118"/>
      <c r="H145" s="118"/>
      <c r="I145" s="118"/>
      <c r="J145" s="118"/>
      <c r="K145" s="118"/>
      <c r="L145" s="118"/>
      <c r="M145" s="118"/>
      <c r="N145" s="118"/>
      <c r="O145" s="118"/>
      <c r="P145" s="118"/>
      <c r="Q145" s="118"/>
      <c r="R145" s="118"/>
      <c r="S145" s="118"/>
      <c r="T145" s="118"/>
      <c r="U145" s="118"/>
      <c r="V145" s="118"/>
      <c r="W145" s="118"/>
      <c r="X145" s="118"/>
      <c r="Y145" s="118"/>
      <c r="Z145" s="118"/>
      <c r="AA145" s="118"/>
      <c r="AB145" s="118"/>
      <c r="AC145" s="118"/>
      <c r="AD145" s="118"/>
      <c r="AE145" s="118"/>
      <c r="AF145" s="118"/>
      <c r="AG145" s="118"/>
      <c r="AH145" s="118"/>
      <c r="AI145" s="118"/>
      <c r="AJ145" s="118"/>
      <c r="AK145" s="118"/>
      <c r="AL145" s="118"/>
      <c r="AM145" s="118"/>
      <c r="AN145" s="118"/>
      <c r="AO145" s="118"/>
      <c r="AP145" s="118"/>
      <c r="AQ145" s="118"/>
      <c r="AR145" s="118"/>
      <c r="AS145" s="118"/>
      <c r="AT145" s="118"/>
      <c r="AU145" s="118"/>
      <c r="AV145" s="118"/>
      <c r="AW145" s="118"/>
      <c r="AX145" s="118"/>
      <c r="AY145" s="118"/>
      <c r="AZ145" s="118"/>
      <c r="BA145" s="118"/>
      <c r="BB145" s="118"/>
      <c r="BC145" s="118"/>
      <c r="BD145" s="118"/>
      <c r="BE145" s="118"/>
      <c r="BF145" s="118"/>
      <c r="BG145" s="118"/>
    </row>
    <row r="146" spans="2:59" s="120" customFormat="1" x14ac:dyDescent="0.35">
      <c r="B146" s="118"/>
      <c r="C146" s="118"/>
      <c r="D146" s="118"/>
      <c r="E146" s="118"/>
      <c r="F146" s="118"/>
      <c r="G146" s="118"/>
      <c r="H146" s="118"/>
      <c r="I146" s="118"/>
      <c r="J146" s="118"/>
      <c r="K146" s="118"/>
      <c r="L146" s="118"/>
      <c r="M146" s="118"/>
      <c r="N146" s="118"/>
      <c r="O146" s="118"/>
      <c r="P146" s="118"/>
      <c r="Q146" s="118"/>
      <c r="R146" s="118"/>
      <c r="S146" s="118"/>
      <c r="T146" s="118"/>
      <c r="U146" s="118"/>
      <c r="V146" s="118"/>
      <c r="W146" s="118"/>
      <c r="X146" s="118"/>
      <c r="Y146" s="118"/>
      <c r="Z146" s="118"/>
      <c r="AA146" s="118"/>
      <c r="AB146" s="118"/>
      <c r="AC146" s="118"/>
      <c r="AD146" s="118"/>
      <c r="AE146" s="118"/>
      <c r="AF146" s="118"/>
      <c r="AG146" s="118"/>
      <c r="AH146" s="118"/>
      <c r="AI146" s="118"/>
      <c r="AJ146" s="118"/>
      <c r="AK146" s="118"/>
      <c r="AL146" s="118"/>
      <c r="AM146" s="118"/>
      <c r="AN146" s="118"/>
      <c r="AO146" s="118"/>
      <c r="AP146" s="118"/>
      <c r="AQ146" s="118"/>
      <c r="AR146" s="118"/>
      <c r="AS146" s="118"/>
      <c r="AT146" s="118"/>
      <c r="AU146" s="118"/>
      <c r="AV146" s="118"/>
      <c r="AW146" s="118"/>
      <c r="AX146" s="118"/>
      <c r="AY146" s="118"/>
      <c r="AZ146" s="118"/>
      <c r="BA146" s="118"/>
      <c r="BB146" s="118"/>
      <c r="BC146" s="118"/>
      <c r="BD146" s="118"/>
      <c r="BE146" s="118"/>
      <c r="BF146" s="118"/>
      <c r="BG146" s="118"/>
    </row>
    <row r="147" spans="2:59" s="120" customFormat="1" x14ac:dyDescent="0.35">
      <c r="B147" s="118"/>
      <c r="C147" s="118"/>
      <c r="D147" s="118"/>
      <c r="E147" s="118"/>
      <c r="F147" s="118"/>
      <c r="G147" s="118"/>
      <c r="H147" s="118"/>
      <c r="I147" s="118"/>
      <c r="J147" s="118"/>
      <c r="K147" s="118"/>
      <c r="L147" s="118"/>
      <c r="M147" s="118"/>
      <c r="N147" s="118"/>
      <c r="O147" s="118"/>
      <c r="P147" s="118"/>
      <c r="Q147" s="118"/>
      <c r="R147" s="118"/>
      <c r="S147" s="118"/>
      <c r="T147" s="118"/>
      <c r="U147" s="118"/>
      <c r="V147" s="118"/>
      <c r="W147" s="118"/>
      <c r="X147" s="118"/>
      <c r="Y147" s="118"/>
      <c r="Z147" s="118"/>
      <c r="AA147" s="118"/>
      <c r="AB147" s="118"/>
      <c r="AC147" s="118"/>
      <c r="AD147" s="118"/>
      <c r="AE147" s="118"/>
      <c r="AF147" s="118"/>
      <c r="AG147" s="118"/>
      <c r="AH147" s="118"/>
      <c r="AI147" s="118"/>
      <c r="AJ147" s="118"/>
      <c r="AK147" s="118"/>
      <c r="AL147" s="118"/>
      <c r="AM147" s="118"/>
      <c r="AN147" s="118"/>
      <c r="AO147" s="118"/>
      <c r="AP147" s="118"/>
      <c r="AQ147" s="118"/>
      <c r="AR147" s="118"/>
      <c r="AS147" s="118"/>
      <c r="AT147" s="118"/>
      <c r="AU147" s="118"/>
      <c r="AV147" s="118"/>
      <c r="AW147" s="118"/>
      <c r="AX147" s="118"/>
      <c r="AY147" s="118"/>
      <c r="AZ147" s="118"/>
      <c r="BA147" s="118"/>
      <c r="BB147" s="118"/>
      <c r="BC147" s="118"/>
      <c r="BD147" s="118"/>
      <c r="BE147" s="118"/>
      <c r="BF147" s="118"/>
      <c r="BG147" s="118"/>
    </row>
    <row r="148" spans="2:59" s="120" customFormat="1" x14ac:dyDescent="0.35">
      <c r="B148" s="118"/>
      <c r="C148" s="118"/>
      <c r="D148" s="118"/>
      <c r="E148" s="118"/>
      <c r="F148" s="118"/>
      <c r="G148" s="118"/>
      <c r="H148" s="118"/>
      <c r="I148" s="118"/>
      <c r="J148" s="118"/>
      <c r="K148" s="118"/>
      <c r="L148" s="118"/>
      <c r="M148" s="118"/>
      <c r="N148" s="118"/>
      <c r="O148" s="118"/>
      <c r="P148" s="118"/>
      <c r="Q148" s="118"/>
      <c r="R148" s="118"/>
      <c r="S148" s="118"/>
      <c r="T148" s="118"/>
      <c r="U148" s="118"/>
      <c r="V148" s="118"/>
      <c r="W148" s="118"/>
      <c r="X148" s="118"/>
      <c r="Y148" s="118"/>
      <c r="Z148" s="118"/>
      <c r="AA148" s="118"/>
      <c r="AB148" s="118"/>
      <c r="AC148" s="118"/>
      <c r="AD148" s="118"/>
      <c r="AE148" s="118"/>
      <c r="AF148" s="118"/>
      <c r="AG148" s="118"/>
      <c r="AH148" s="118"/>
      <c r="AI148" s="118"/>
      <c r="AJ148" s="118"/>
      <c r="AK148" s="118"/>
      <c r="AL148" s="118"/>
      <c r="AM148" s="118"/>
      <c r="AN148" s="118"/>
      <c r="AO148" s="118"/>
      <c r="AP148" s="118"/>
      <c r="AQ148" s="118"/>
      <c r="AR148" s="118"/>
      <c r="AS148" s="118"/>
      <c r="AT148" s="118"/>
      <c r="AU148" s="118"/>
      <c r="AV148" s="118"/>
      <c r="AW148" s="118"/>
      <c r="AX148" s="118"/>
      <c r="AY148" s="118"/>
      <c r="AZ148" s="118"/>
      <c r="BA148" s="118"/>
      <c r="BB148" s="118"/>
      <c r="BC148" s="118"/>
      <c r="BD148" s="118"/>
      <c r="BE148" s="118"/>
      <c r="BF148" s="118"/>
      <c r="BG148" s="118"/>
    </row>
    <row r="149" spans="2:59" s="120" customFormat="1" x14ac:dyDescent="0.35">
      <c r="B149" s="118"/>
      <c r="C149" s="118"/>
      <c r="D149" s="118"/>
      <c r="E149" s="118"/>
      <c r="F149" s="118"/>
      <c r="G149" s="118"/>
      <c r="H149" s="118"/>
      <c r="I149" s="118"/>
      <c r="J149" s="118"/>
      <c r="K149" s="118"/>
      <c r="L149" s="118"/>
      <c r="M149" s="118"/>
      <c r="N149" s="118"/>
      <c r="O149" s="118"/>
      <c r="P149" s="118"/>
      <c r="Q149" s="118"/>
      <c r="R149" s="118"/>
      <c r="S149" s="118"/>
      <c r="T149" s="118"/>
      <c r="U149" s="118"/>
      <c r="V149" s="118"/>
      <c r="W149" s="118"/>
      <c r="X149" s="118"/>
      <c r="Y149" s="118"/>
      <c r="Z149" s="118"/>
      <c r="AA149" s="118"/>
      <c r="AB149" s="118"/>
      <c r="AC149" s="118"/>
      <c r="AD149" s="118"/>
      <c r="AE149" s="118"/>
      <c r="AF149" s="118"/>
      <c r="AG149" s="118"/>
      <c r="AH149" s="118"/>
      <c r="AI149" s="118"/>
      <c r="AJ149" s="118"/>
      <c r="AK149" s="118"/>
      <c r="AL149" s="118"/>
      <c r="AM149" s="118"/>
      <c r="AN149" s="118"/>
      <c r="AO149" s="118"/>
      <c r="AP149" s="118"/>
      <c r="AQ149" s="118"/>
      <c r="AR149" s="118"/>
      <c r="AS149" s="118"/>
      <c r="AT149" s="118"/>
      <c r="AU149" s="118"/>
      <c r="AV149" s="118"/>
      <c r="AW149" s="118"/>
      <c r="AX149" s="118"/>
      <c r="AY149" s="118"/>
      <c r="AZ149" s="118"/>
      <c r="BA149" s="118"/>
      <c r="BB149" s="118"/>
      <c r="BC149" s="118"/>
      <c r="BD149" s="118"/>
      <c r="BE149" s="118"/>
      <c r="BF149" s="118"/>
      <c r="BG149" s="118"/>
    </row>
    <row r="150" spans="2:59" s="120" customFormat="1" x14ac:dyDescent="0.35">
      <c r="B150" s="118"/>
      <c r="C150" s="118"/>
      <c r="D150" s="118"/>
      <c r="E150" s="118"/>
      <c r="F150" s="118"/>
      <c r="G150" s="118"/>
      <c r="H150" s="118"/>
      <c r="I150" s="118"/>
      <c r="J150" s="118"/>
      <c r="K150" s="118"/>
      <c r="L150" s="118"/>
      <c r="M150" s="118"/>
      <c r="N150" s="118"/>
      <c r="O150" s="118"/>
      <c r="P150" s="118"/>
      <c r="Q150" s="118"/>
      <c r="R150" s="118"/>
      <c r="S150" s="118"/>
      <c r="T150" s="118"/>
      <c r="U150" s="118"/>
      <c r="V150" s="118"/>
      <c r="W150" s="118"/>
      <c r="X150" s="118"/>
      <c r="Y150" s="118"/>
      <c r="Z150" s="118"/>
      <c r="AA150" s="118"/>
      <c r="AB150" s="118"/>
      <c r="AC150" s="118"/>
      <c r="AD150" s="118"/>
      <c r="AE150" s="118"/>
      <c r="AF150" s="118"/>
      <c r="AG150" s="118"/>
      <c r="AH150" s="118"/>
      <c r="AI150" s="118"/>
      <c r="AJ150" s="118"/>
      <c r="AK150" s="118"/>
      <c r="AL150" s="118"/>
      <c r="AM150" s="118"/>
      <c r="AN150" s="118"/>
      <c r="AO150" s="118"/>
      <c r="AP150" s="118"/>
      <c r="AQ150" s="118"/>
      <c r="AR150" s="118"/>
      <c r="AS150" s="118"/>
      <c r="AT150" s="118"/>
      <c r="AU150" s="118"/>
      <c r="AV150" s="118"/>
      <c r="AW150" s="118"/>
      <c r="AX150" s="118"/>
      <c r="AY150" s="118"/>
      <c r="AZ150" s="118"/>
      <c r="BA150" s="118"/>
      <c r="BB150" s="118"/>
      <c r="BC150" s="118"/>
      <c r="BD150" s="118"/>
      <c r="BE150" s="118"/>
      <c r="BF150" s="118"/>
      <c r="BG150" s="118"/>
    </row>
    <row r="151" spans="2:59" s="120" customFormat="1" x14ac:dyDescent="0.35">
      <c r="B151" s="118"/>
      <c r="C151" s="118"/>
      <c r="D151" s="118"/>
      <c r="E151" s="118"/>
      <c r="F151" s="118"/>
      <c r="G151" s="118"/>
      <c r="H151" s="118"/>
      <c r="I151" s="118"/>
      <c r="J151" s="118"/>
      <c r="K151" s="118"/>
      <c r="L151" s="118"/>
      <c r="M151" s="118"/>
      <c r="N151" s="118"/>
      <c r="O151" s="118"/>
      <c r="P151" s="118"/>
      <c r="Q151" s="118"/>
      <c r="R151" s="118"/>
      <c r="S151" s="118"/>
      <c r="T151" s="118"/>
      <c r="U151" s="118"/>
      <c r="V151" s="118"/>
      <c r="W151" s="118"/>
      <c r="X151" s="118"/>
      <c r="Y151" s="118"/>
      <c r="Z151" s="118"/>
      <c r="AA151" s="118"/>
      <c r="AB151" s="118"/>
      <c r="AC151" s="118"/>
      <c r="AD151" s="118"/>
      <c r="AE151" s="118"/>
      <c r="AF151" s="118"/>
      <c r="AG151" s="118"/>
      <c r="AH151" s="118"/>
      <c r="AI151" s="118"/>
      <c r="AJ151" s="118"/>
      <c r="AK151" s="118"/>
      <c r="AL151" s="118"/>
      <c r="AM151" s="118"/>
      <c r="AN151" s="118"/>
      <c r="AO151" s="118"/>
      <c r="AP151" s="118"/>
      <c r="AQ151" s="118"/>
      <c r="AR151" s="118"/>
      <c r="AS151" s="118"/>
      <c r="AT151" s="118"/>
      <c r="AU151" s="118"/>
      <c r="AV151" s="118"/>
      <c r="AW151" s="118"/>
      <c r="AX151" s="118"/>
      <c r="AY151" s="118"/>
      <c r="AZ151" s="118"/>
      <c r="BA151" s="118"/>
      <c r="BB151" s="118"/>
      <c r="BC151" s="118"/>
      <c r="BD151" s="118"/>
      <c r="BE151" s="118"/>
      <c r="BF151" s="118"/>
      <c r="BG151" s="118"/>
    </row>
    <row r="152" spans="2:59" s="120" customFormat="1" x14ac:dyDescent="0.35">
      <c r="B152" s="118"/>
      <c r="C152" s="118"/>
      <c r="D152" s="118"/>
      <c r="E152" s="118"/>
      <c r="F152" s="118"/>
      <c r="G152" s="118"/>
      <c r="H152" s="118"/>
      <c r="I152" s="118"/>
      <c r="J152" s="118"/>
      <c r="K152" s="118"/>
      <c r="L152" s="118"/>
      <c r="M152" s="118"/>
      <c r="N152" s="118"/>
      <c r="O152" s="118"/>
      <c r="P152" s="118"/>
      <c r="Q152" s="118"/>
      <c r="R152" s="118"/>
      <c r="S152" s="118"/>
      <c r="T152" s="118"/>
      <c r="U152" s="118"/>
      <c r="V152" s="118"/>
      <c r="W152" s="118"/>
      <c r="X152" s="118"/>
      <c r="Y152" s="118"/>
      <c r="Z152" s="118"/>
      <c r="AA152" s="118"/>
      <c r="AB152" s="118"/>
      <c r="AC152" s="118"/>
      <c r="AD152" s="118"/>
      <c r="AE152" s="118"/>
      <c r="AF152" s="118"/>
      <c r="AG152" s="118"/>
      <c r="AH152" s="118"/>
      <c r="AI152" s="118"/>
      <c r="AJ152" s="118"/>
      <c r="AK152" s="118"/>
      <c r="AL152" s="118"/>
      <c r="AM152" s="118"/>
      <c r="AN152" s="118"/>
      <c r="AO152" s="118"/>
      <c r="AP152" s="118"/>
      <c r="AQ152" s="118"/>
      <c r="AR152" s="118"/>
      <c r="AS152" s="118"/>
      <c r="AT152" s="118"/>
      <c r="AU152" s="118"/>
      <c r="AV152" s="118"/>
      <c r="AW152" s="118"/>
      <c r="AX152" s="118"/>
      <c r="AY152" s="118"/>
      <c r="AZ152" s="118"/>
      <c r="BA152" s="118"/>
      <c r="BB152" s="118"/>
      <c r="BC152" s="118"/>
      <c r="BD152" s="118"/>
      <c r="BE152" s="118"/>
      <c r="BF152" s="118"/>
      <c r="BG152" s="118"/>
    </row>
    <row r="153" spans="2:59" s="120" customFormat="1" x14ac:dyDescent="0.35">
      <c r="B153" s="118"/>
      <c r="C153" s="118"/>
      <c r="D153" s="118"/>
      <c r="E153" s="118"/>
      <c r="F153" s="118"/>
      <c r="G153" s="118"/>
      <c r="H153" s="118"/>
      <c r="I153" s="118"/>
      <c r="J153" s="118"/>
      <c r="K153" s="118"/>
      <c r="L153" s="118"/>
      <c r="M153" s="118"/>
      <c r="N153" s="118"/>
      <c r="O153" s="118"/>
      <c r="P153" s="118"/>
      <c r="Q153" s="118"/>
      <c r="R153" s="118"/>
      <c r="S153" s="118"/>
      <c r="T153" s="118"/>
      <c r="U153" s="118"/>
      <c r="V153" s="118"/>
      <c r="W153" s="118"/>
      <c r="X153" s="118"/>
      <c r="Y153" s="118"/>
      <c r="Z153" s="118"/>
      <c r="AA153" s="118"/>
      <c r="AB153" s="118"/>
      <c r="AC153" s="118"/>
      <c r="AD153" s="118"/>
      <c r="AE153" s="118"/>
      <c r="AF153" s="118"/>
      <c r="AG153" s="118"/>
      <c r="AH153" s="118"/>
      <c r="AI153" s="118"/>
      <c r="AJ153" s="118"/>
      <c r="AK153" s="118"/>
      <c r="AL153" s="118"/>
      <c r="AM153" s="118"/>
      <c r="AN153" s="118"/>
      <c r="AO153" s="118"/>
      <c r="AP153" s="118"/>
      <c r="AQ153" s="118"/>
      <c r="AR153" s="118"/>
      <c r="AS153" s="118"/>
      <c r="AT153" s="118"/>
      <c r="AU153" s="118"/>
      <c r="AV153" s="118"/>
      <c r="AW153" s="118"/>
      <c r="AX153" s="118"/>
      <c r="AY153" s="118"/>
      <c r="AZ153" s="118"/>
      <c r="BA153" s="118"/>
      <c r="BB153" s="118"/>
      <c r="BC153" s="118"/>
      <c r="BD153" s="118"/>
      <c r="BE153" s="118"/>
      <c r="BF153" s="118"/>
      <c r="BG153" s="118"/>
    </row>
    <row r="154" spans="2:59" s="120" customFormat="1" x14ac:dyDescent="0.35">
      <c r="B154" s="118"/>
      <c r="C154" s="118"/>
      <c r="D154" s="118"/>
      <c r="E154" s="118"/>
      <c r="F154" s="118"/>
      <c r="G154" s="118"/>
      <c r="H154" s="118"/>
      <c r="I154" s="118"/>
      <c r="J154" s="118"/>
      <c r="K154" s="118"/>
      <c r="L154" s="118"/>
      <c r="M154" s="118"/>
      <c r="N154" s="118"/>
      <c r="O154" s="118"/>
      <c r="P154" s="118"/>
      <c r="Q154" s="118"/>
      <c r="R154" s="118"/>
      <c r="S154" s="118"/>
      <c r="T154" s="118"/>
      <c r="U154" s="118"/>
      <c r="V154" s="118"/>
      <c r="W154" s="118"/>
      <c r="X154" s="118"/>
      <c r="Y154" s="118"/>
      <c r="Z154" s="118"/>
      <c r="AA154" s="118"/>
      <c r="AB154" s="118"/>
      <c r="AC154" s="118"/>
      <c r="AD154" s="118"/>
      <c r="AE154" s="118"/>
      <c r="AF154" s="118"/>
      <c r="AG154" s="118"/>
      <c r="AH154" s="118"/>
      <c r="AI154" s="118"/>
      <c r="AJ154" s="118"/>
      <c r="AK154" s="118"/>
      <c r="AL154" s="118"/>
      <c r="AM154" s="118"/>
      <c r="AN154" s="118"/>
      <c r="AO154" s="118"/>
      <c r="AP154" s="118"/>
      <c r="AQ154" s="118"/>
      <c r="AR154" s="118"/>
      <c r="AS154" s="118"/>
      <c r="AT154" s="118"/>
      <c r="AU154" s="118"/>
      <c r="AV154" s="118"/>
      <c r="AW154" s="118"/>
      <c r="AX154" s="118"/>
      <c r="AY154" s="118"/>
      <c r="AZ154" s="118"/>
      <c r="BA154" s="118"/>
      <c r="BB154" s="118"/>
      <c r="BC154" s="118"/>
      <c r="BD154" s="118"/>
      <c r="BE154" s="118"/>
      <c r="BF154" s="118"/>
      <c r="BG154" s="118"/>
    </row>
    <row r="155" spans="2:59" s="120" customFormat="1" x14ac:dyDescent="0.35">
      <c r="B155" s="118"/>
      <c r="C155" s="118"/>
      <c r="D155" s="118"/>
      <c r="E155" s="118"/>
      <c r="F155" s="118"/>
      <c r="G155" s="118"/>
      <c r="H155" s="118"/>
      <c r="I155" s="118"/>
      <c r="J155" s="118"/>
      <c r="K155" s="118"/>
      <c r="L155" s="118"/>
      <c r="M155" s="118"/>
      <c r="N155" s="118"/>
      <c r="O155" s="118"/>
      <c r="P155" s="118"/>
      <c r="Q155" s="118"/>
      <c r="R155" s="118"/>
      <c r="S155" s="118"/>
      <c r="T155" s="118"/>
      <c r="U155" s="118"/>
      <c r="V155" s="118"/>
      <c r="W155" s="118"/>
      <c r="X155" s="118"/>
      <c r="Y155" s="118"/>
      <c r="Z155" s="118"/>
      <c r="AA155" s="118"/>
      <c r="AB155" s="118"/>
      <c r="AC155" s="118"/>
      <c r="AD155" s="118"/>
      <c r="AE155" s="118"/>
      <c r="AF155" s="118"/>
      <c r="AG155" s="118"/>
      <c r="AH155" s="118"/>
      <c r="AI155" s="118"/>
      <c r="AJ155" s="118"/>
      <c r="AK155" s="118"/>
      <c r="AL155" s="118"/>
      <c r="AM155" s="118"/>
      <c r="AN155" s="118"/>
      <c r="AO155" s="118"/>
      <c r="AP155" s="118"/>
      <c r="AQ155" s="118"/>
      <c r="AR155" s="118"/>
      <c r="AS155" s="118"/>
      <c r="AT155" s="118"/>
      <c r="AU155" s="118"/>
      <c r="AV155" s="118"/>
      <c r="AW155" s="118"/>
      <c r="AX155" s="118"/>
      <c r="AY155" s="118"/>
      <c r="AZ155" s="118"/>
      <c r="BA155" s="118"/>
      <c r="BB155" s="118"/>
      <c r="BC155" s="118"/>
      <c r="BD155" s="118"/>
      <c r="BE155" s="118"/>
      <c r="BF155" s="118"/>
      <c r="BG155" s="118"/>
    </row>
    <row r="156" spans="2:59" s="120" customFormat="1" x14ac:dyDescent="0.35">
      <c r="B156" s="118"/>
      <c r="C156" s="118"/>
      <c r="D156" s="118"/>
      <c r="E156" s="118"/>
      <c r="F156" s="118"/>
      <c r="G156" s="118"/>
      <c r="H156" s="118"/>
      <c r="I156" s="118"/>
      <c r="J156" s="118"/>
      <c r="K156" s="118"/>
      <c r="L156" s="118"/>
      <c r="M156" s="118"/>
      <c r="N156" s="118"/>
      <c r="O156" s="118"/>
      <c r="P156" s="118"/>
      <c r="Q156" s="118"/>
      <c r="R156" s="118"/>
      <c r="S156" s="118"/>
      <c r="T156" s="118"/>
      <c r="U156" s="118"/>
      <c r="V156" s="118"/>
      <c r="W156" s="118"/>
      <c r="X156" s="118"/>
      <c r="Y156" s="118"/>
      <c r="Z156" s="118"/>
      <c r="AA156" s="118"/>
      <c r="AB156" s="118"/>
      <c r="AC156" s="118"/>
      <c r="AD156" s="118"/>
      <c r="AE156" s="118"/>
      <c r="AF156" s="118"/>
      <c r="AG156" s="118"/>
      <c r="AH156" s="118"/>
      <c r="AI156" s="118"/>
      <c r="AJ156" s="118"/>
      <c r="AK156" s="118"/>
      <c r="AL156" s="118"/>
      <c r="AM156" s="118"/>
      <c r="AN156" s="118"/>
      <c r="AO156" s="118"/>
      <c r="AP156" s="118"/>
      <c r="AQ156" s="118"/>
      <c r="AR156" s="118"/>
      <c r="AS156" s="118"/>
      <c r="AT156" s="118"/>
      <c r="AU156" s="118"/>
      <c r="AV156" s="118"/>
      <c r="AW156" s="118"/>
      <c r="AX156" s="118"/>
      <c r="AY156" s="118"/>
      <c r="AZ156" s="118"/>
      <c r="BA156" s="118"/>
      <c r="BB156" s="118"/>
      <c r="BC156" s="118"/>
      <c r="BD156" s="118"/>
      <c r="BE156" s="118"/>
      <c r="BF156" s="118"/>
      <c r="BG156" s="118"/>
    </row>
    <row r="157" spans="2:59" s="120" customFormat="1" x14ac:dyDescent="0.35">
      <c r="B157" s="118"/>
      <c r="C157" s="118"/>
      <c r="D157" s="118"/>
      <c r="E157" s="118"/>
      <c r="F157" s="118"/>
      <c r="G157" s="118"/>
      <c r="H157" s="118"/>
      <c r="I157" s="118"/>
      <c r="J157" s="118"/>
      <c r="K157" s="118"/>
      <c r="L157" s="118"/>
      <c r="M157" s="118"/>
      <c r="N157" s="118"/>
      <c r="O157" s="118"/>
      <c r="P157" s="118"/>
      <c r="Q157" s="118"/>
      <c r="R157" s="118"/>
      <c r="S157" s="118"/>
      <c r="T157" s="118"/>
      <c r="U157" s="118"/>
      <c r="V157" s="118"/>
      <c r="W157" s="118"/>
      <c r="X157" s="118"/>
      <c r="Y157" s="118"/>
      <c r="Z157" s="118"/>
      <c r="AA157" s="118"/>
      <c r="AB157" s="118"/>
      <c r="AC157" s="118"/>
      <c r="AD157" s="118"/>
      <c r="AE157" s="118"/>
      <c r="AF157" s="118"/>
      <c r="AG157" s="118"/>
      <c r="AH157" s="118"/>
      <c r="AI157" s="118"/>
      <c r="AJ157" s="118"/>
      <c r="AK157" s="118"/>
      <c r="AL157" s="118"/>
      <c r="AM157" s="118"/>
      <c r="AN157" s="118"/>
      <c r="AO157" s="118"/>
      <c r="AP157" s="118"/>
      <c r="AQ157" s="118"/>
      <c r="AR157" s="118"/>
      <c r="AS157" s="118"/>
      <c r="AT157" s="118"/>
      <c r="AU157" s="118"/>
      <c r="AV157" s="118"/>
      <c r="AW157" s="118"/>
      <c r="AX157" s="118"/>
      <c r="AY157" s="118"/>
      <c r="AZ157" s="118"/>
      <c r="BA157" s="118"/>
      <c r="BB157" s="118"/>
      <c r="BC157" s="118"/>
      <c r="BD157" s="118"/>
      <c r="BE157" s="118"/>
      <c r="BF157" s="118"/>
      <c r="BG157" s="118"/>
    </row>
    <row r="158" spans="2:59" s="120" customFormat="1" x14ac:dyDescent="0.35">
      <c r="B158" s="118"/>
      <c r="C158" s="118"/>
      <c r="D158" s="118"/>
      <c r="E158" s="118"/>
      <c r="F158" s="118"/>
      <c r="G158" s="118"/>
      <c r="H158" s="118"/>
      <c r="I158" s="118"/>
      <c r="J158" s="118"/>
      <c r="K158" s="118"/>
      <c r="L158" s="118"/>
      <c r="M158" s="118"/>
      <c r="N158" s="118"/>
      <c r="O158" s="118"/>
      <c r="P158" s="118"/>
      <c r="Q158" s="118"/>
      <c r="R158" s="118"/>
      <c r="S158" s="118"/>
      <c r="T158" s="118"/>
      <c r="U158" s="118"/>
      <c r="V158" s="118"/>
      <c r="W158" s="118"/>
      <c r="X158" s="118"/>
      <c r="Y158" s="118"/>
      <c r="Z158" s="118"/>
      <c r="AA158" s="118"/>
      <c r="AB158" s="118"/>
      <c r="AC158" s="118"/>
      <c r="AD158" s="118"/>
      <c r="AE158" s="118"/>
      <c r="AF158" s="118"/>
      <c r="AG158" s="118"/>
      <c r="AH158" s="118"/>
      <c r="AI158" s="118"/>
      <c r="AJ158" s="118"/>
      <c r="AK158" s="118"/>
      <c r="AL158" s="118"/>
      <c r="AM158" s="118"/>
      <c r="AN158" s="118"/>
      <c r="AO158" s="118"/>
      <c r="AP158" s="118"/>
      <c r="AQ158" s="118"/>
      <c r="AR158" s="118"/>
      <c r="AS158" s="118"/>
      <c r="AT158" s="118"/>
      <c r="AU158" s="118"/>
      <c r="AV158" s="118"/>
      <c r="AW158" s="118"/>
      <c r="AX158" s="118"/>
      <c r="AY158" s="118"/>
      <c r="AZ158" s="118"/>
      <c r="BA158" s="118"/>
      <c r="BB158" s="118"/>
      <c r="BC158" s="118"/>
      <c r="BD158" s="118"/>
      <c r="BE158" s="118"/>
      <c r="BF158" s="118"/>
      <c r="BG158" s="118"/>
    </row>
    <row r="159" spans="2:59" s="120" customFormat="1" x14ac:dyDescent="0.35">
      <c r="B159" s="118"/>
      <c r="C159" s="118"/>
      <c r="D159" s="118"/>
      <c r="E159" s="118"/>
      <c r="F159" s="118"/>
      <c r="G159" s="118"/>
      <c r="H159" s="118"/>
      <c r="I159" s="118"/>
      <c r="J159" s="118"/>
      <c r="K159" s="118"/>
      <c r="L159" s="118"/>
      <c r="M159" s="118"/>
      <c r="N159" s="118"/>
      <c r="O159" s="118"/>
      <c r="P159" s="118"/>
      <c r="Q159" s="118"/>
      <c r="R159" s="118"/>
      <c r="S159" s="118"/>
      <c r="T159" s="118"/>
      <c r="U159" s="118"/>
      <c r="V159" s="118"/>
      <c r="W159" s="118"/>
      <c r="X159" s="118"/>
      <c r="Y159" s="118"/>
      <c r="Z159" s="118"/>
      <c r="AA159" s="118"/>
      <c r="AB159" s="118"/>
      <c r="AC159" s="118"/>
      <c r="AD159" s="118"/>
      <c r="AE159" s="118"/>
      <c r="AF159" s="118"/>
      <c r="AG159" s="118"/>
      <c r="AH159" s="118"/>
      <c r="AI159" s="118"/>
      <c r="AJ159" s="118"/>
      <c r="AK159" s="118"/>
      <c r="AL159" s="118"/>
      <c r="AM159" s="118"/>
      <c r="AN159" s="118"/>
      <c r="AO159" s="118"/>
      <c r="AP159" s="118"/>
      <c r="AQ159" s="118"/>
      <c r="AR159" s="118"/>
      <c r="AS159" s="118"/>
      <c r="AT159" s="118"/>
      <c r="AU159" s="118"/>
      <c r="AV159" s="118"/>
      <c r="AW159" s="118"/>
      <c r="AX159" s="118"/>
      <c r="AY159" s="118"/>
      <c r="AZ159" s="118"/>
      <c r="BA159" s="118"/>
      <c r="BB159" s="118"/>
      <c r="BC159" s="118"/>
      <c r="BD159" s="118"/>
      <c r="BE159" s="118"/>
      <c r="BF159" s="118"/>
      <c r="BG159" s="118"/>
    </row>
    <row r="160" spans="2:59" s="120" customFormat="1" x14ac:dyDescent="0.35">
      <c r="B160" s="118"/>
      <c r="C160" s="118"/>
      <c r="D160" s="118"/>
      <c r="E160" s="118"/>
      <c r="F160" s="118"/>
      <c r="G160" s="118"/>
      <c r="H160" s="118"/>
      <c r="I160" s="118"/>
      <c r="J160" s="118"/>
      <c r="K160" s="118"/>
      <c r="L160" s="118"/>
      <c r="M160" s="118"/>
      <c r="N160" s="118"/>
      <c r="O160" s="118"/>
      <c r="P160" s="118"/>
      <c r="Q160" s="118"/>
      <c r="R160" s="118"/>
      <c r="S160" s="118"/>
      <c r="T160" s="118"/>
      <c r="U160" s="118"/>
      <c r="V160" s="118"/>
      <c r="W160" s="118"/>
      <c r="X160" s="118"/>
      <c r="Y160" s="118"/>
      <c r="Z160" s="118"/>
      <c r="AA160" s="118"/>
      <c r="AB160" s="118"/>
      <c r="AC160" s="118"/>
      <c r="AD160" s="118"/>
      <c r="AE160" s="118"/>
      <c r="AF160" s="118"/>
      <c r="AG160" s="118"/>
      <c r="AH160" s="118"/>
      <c r="AI160" s="118"/>
      <c r="AJ160" s="118"/>
      <c r="AK160" s="118"/>
      <c r="AL160" s="118"/>
      <c r="AM160" s="118"/>
      <c r="AN160" s="118"/>
      <c r="AO160" s="118"/>
      <c r="AP160" s="118"/>
      <c r="AQ160" s="118"/>
      <c r="AR160" s="118"/>
      <c r="AS160" s="118"/>
      <c r="AT160" s="118"/>
      <c r="AU160" s="118"/>
      <c r="AV160" s="118"/>
      <c r="AW160" s="118"/>
      <c r="AX160" s="118"/>
      <c r="AY160" s="118"/>
      <c r="AZ160" s="118"/>
      <c r="BA160" s="118"/>
      <c r="BB160" s="118"/>
      <c r="BC160" s="118"/>
      <c r="BD160" s="118"/>
      <c r="BE160" s="118"/>
      <c r="BF160" s="118"/>
      <c r="BG160" s="118"/>
    </row>
    <row r="161" spans="2:59" s="120" customFormat="1" x14ac:dyDescent="0.35">
      <c r="B161" s="118"/>
      <c r="C161" s="118"/>
      <c r="D161" s="118"/>
      <c r="E161" s="118"/>
      <c r="F161" s="118"/>
      <c r="G161" s="118"/>
      <c r="H161" s="118"/>
      <c r="I161" s="118"/>
      <c r="J161" s="118"/>
      <c r="K161" s="118"/>
      <c r="L161" s="118"/>
      <c r="M161" s="118"/>
      <c r="N161" s="118"/>
      <c r="O161" s="118"/>
      <c r="P161" s="118"/>
      <c r="Q161" s="118"/>
      <c r="R161" s="118"/>
      <c r="S161" s="118"/>
      <c r="T161" s="118"/>
      <c r="U161" s="118"/>
      <c r="V161" s="118"/>
      <c r="W161" s="118"/>
      <c r="X161" s="118"/>
      <c r="Y161" s="118"/>
      <c r="Z161" s="118"/>
      <c r="AA161" s="118"/>
      <c r="AB161" s="118"/>
      <c r="AC161" s="118"/>
      <c r="AD161" s="118"/>
      <c r="AE161" s="118"/>
      <c r="AF161" s="118"/>
      <c r="AG161" s="118"/>
      <c r="AH161" s="118"/>
      <c r="AI161" s="118"/>
      <c r="AJ161" s="118"/>
      <c r="AK161" s="118"/>
      <c r="AL161" s="118"/>
      <c r="AM161" s="118"/>
      <c r="AN161" s="118"/>
      <c r="AO161" s="118"/>
      <c r="AP161" s="118"/>
      <c r="AQ161" s="118"/>
      <c r="AR161" s="118"/>
      <c r="AS161" s="118"/>
      <c r="AT161" s="118"/>
      <c r="AU161" s="118"/>
      <c r="AV161" s="118"/>
      <c r="AW161" s="118"/>
      <c r="AX161" s="118"/>
      <c r="AY161" s="118"/>
      <c r="AZ161" s="118"/>
      <c r="BA161" s="118"/>
      <c r="BB161" s="118"/>
      <c r="BC161" s="118"/>
      <c r="BD161" s="118"/>
      <c r="BE161" s="118"/>
      <c r="BF161" s="118"/>
      <c r="BG161" s="118"/>
    </row>
    <row r="162" spans="2:59" s="120" customFormat="1" x14ac:dyDescent="0.35">
      <c r="B162" s="118"/>
      <c r="C162" s="118"/>
      <c r="D162" s="118"/>
      <c r="E162" s="118"/>
      <c r="F162" s="118"/>
      <c r="G162" s="118"/>
      <c r="H162" s="118"/>
      <c r="I162" s="118"/>
      <c r="J162" s="118"/>
      <c r="K162" s="118"/>
      <c r="L162" s="118"/>
      <c r="M162" s="118"/>
      <c r="N162" s="118"/>
      <c r="O162" s="118"/>
      <c r="P162" s="118"/>
      <c r="Q162" s="118"/>
      <c r="R162" s="118"/>
      <c r="S162" s="118"/>
      <c r="T162" s="118"/>
      <c r="U162" s="118"/>
      <c r="V162" s="118"/>
      <c r="W162" s="118"/>
      <c r="X162" s="118"/>
      <c r="Y162" s="118"/>
      <c r="Z162" s="118"/>
      <c r="AA162" s="118"/>
      <c r="AB162" s="118"/>
      <c r="AC162" s="118"/>
      <c r="AD162" s="118"/>
      <c r="AE162" s="118"/>
      <c r="AF162" s="118"/>
      <c r="AG162" s="118"/>
      <c r="AH162" s="118"/>
      <c r="AI162" s="118"/>
      <c r="AJ162" s="118"/>
      <c r="AK162" s="118"/>
      <c r="AL162" s="118"/>
      <c r="AM162" s="118"/>
      <c r="AN162" s="118"/>
      <c r="AO162" s="118"/>
      <c r="AP162" s="118"/>
      <c r="AQ162" s="118"/>
      <c r="AR162" s="118"/>
      <c r="AS162" s="118"/>
      <c r="AT162" s="118"/>
      <c r="AU162" s="118"/>
      <c r="AV162" s="118"/>
      <c r="AW162" s="118"/>
      <c r="AX162" s="118"/>
      <c r="AY162" s="118"/>
      <c r="AZ162" s="118"/>
      <c r="BA162" s="118"/>
      <c r="BB162" s="118"/>
      <c r="BC162" s="118"/>
      <c r="BD162" s="118"/>
      <c r="BE162" s="118"/>
      <c r="BF162" s="118"/>
      <c r="BG162" s="118"/>
    </row>
    <row r="163" spans="2:59" s="120" customFormat="1" x14ac:dyDescent="0.35">
      <c r="B163" s="118"/>
      <c r="C163" s="118"/>
      <c r="D163" s="118"/>
      <c r="E163" s="118"/>
      <c r="F163" s="118"/>
      <c r="G163" s="118"/>
      <c r="H163" s="118"/>
      <c r="I163" s="118"/>
      <c r="J163" s="118"/>
      <c r="K163" s="118"/>
      <c r="L163" s="118"/>
      <c r="M163" s="118"/>
      <c r="N163" s="118"/>
      <c r="O163" s="118"/>
      <c r="P163" s="118"/>
      <c r="Q163" s="118"/>
      <c r="R163" s="118"/>
      <c r="S163" s="118"/>
      <c r="T163" s="118"/>
      <c r="U163" s="118"/>
      <c r="V163" s="118"/>
      <c r="W163" s="118"/>
      <c r="X163" s="118"/>
      <c r="Y163" s="118"/>
      <c r="Z163" s="118"/>
      <c r="AA163" s="118"/>
      <c r="AB163" s="118"/>
      <c r="AC163" s="118"/>
      <c r="AD163" s="118"/>
      <c r="AE163" s="118"/>
      <c r="AF163" s="118"/>
      <c r="AG163" s="118"/>
      <c r="AH163" s="118"/>
      <c r="AI163" s="118"/>
      <c r="AJ163" s="118"/>
      <c r="AK163" s="118"/>
      <c r="AL163" s="118"/>
      <c r="AM163" s="118"/>
      <c r="AN163" s="118"/>
      <c r="AO163" s="118"/>
      <c r="AP163" s="118"/>
      <c r="AQ163" s="118"/>
      <c r="AR163" s="118"/>
      <c r="AS163" s="118"/>
      <c r="AT163" s="118"/>
      <c r="AU163" s="118"/>
      <c r="AV163" s="118"/>
      <c r="AW163" s="118"/>
      <c r="AX163" s="118"/>
      <c r="AY163" s="118"/>
      <c r="AZ163" s="118"/>
      <c r="BA163" s="118"/>
      <c r="BB163" s="118"/>
      <c r="BC163" s="118"/>
      <c r="BD163" s="118"/>
      <c r="BE163" s="118"/>
      <c r="BF163" s="118"/>
      <c r="BG163" s="118"/>
    </row>
    <row r="164" spans="2:59" s="120" customFormat="1" x14ac:dyDescent="0.35">
      <c r="B164" s="118"/>
      <c r="C164" s="118"/>
      <c r="D164" s="118"/>
      <c r="E164" s="118"/>
      <c r="F164" s="118"/>
      <c r="G164" s="118"/>
      <c r="H164" s="118"/>
      <c r="I164" s="118"/>
      <c r="J164" s="118"/>
      <c r="K164" s="118"/>
      <c r="L164" s="118"/>
      <c r="M164" s="118"/>
      <c r="N164" s="118"/>
      <c r="O164" s="118"/>
      <c r="P164" s="118"/>
      <c r="Q164" s="118"/>
      <c r="R164" s="118"/>
      <c r="S164" s="118"/>
      <c r="T164" s="118"/>
      <c r="U164" s="118"/>
      <c r="V164" s="118"/>
      <c r="W164" s="118"/>
      <c r="X164" s="118"/>
      <c r="Y164" s="118"/>
      <c r="Z164" s="118"/>
      <c r="AA164" s="118"/>
      <c r="AB164" s="118"/>
      <c r="AC164" s="118"/>
      <c r="AD164" s="118"/>
      <c r="AE164" s="118"/>
      <c r="AF164" s="118"/>
      <c r="AG164" s="118"/>
      <c r="AH164" s="118"/>
      <c r="AI164" s="118"/>
      <c r="AJ164" s="118"/>
      <c r="AK164" s="118"/>
      <c r="AL164" s="118"/>
      <c r="AM164" s="118"/>
      <c r="AN164" s="118"/>
      <c r="AO164" s="118"/>
      <c r="AP164" s="118"/>
      <c r="AQ164" s="118"/>
      <c r="AR164" s="118"/>
      <c r="AS164" s="118"/>
      <c r="AT164" s="118"/>
      <c r="AU164" s="118"/>
      <c r="AV164" s="118"/>
      <c r="AW164" s="118"/>
      <c r="AX164" s="118"/>
      <c r="AY164" s="118"/>
      <c r="AZ164" s="118"/>
      <c r="BA164" s="118"/>
      <c r="BB164" s="118"/>
      <c r="BC164" s="118"/>
      <c r="BD164" s="118"/>
      <c r="BE164" s="118"/>
      <c r="BF164" s="118"/>
      <c r="BG164" s="118"/>
    </row>
    <row r="165" spans="2:59" s="120" customFormat="1" x14ac:dyDescent="0.35">
      <c r="B165" s="118"/>
      <c r="C165" s="118"/>
      <c r="D165" s="118"/>
      <c r="E165" s="118"/>
      <c r="F165" s="118"/>
      <c r="G165" s="118"/>
      <c r="H165" s="118"/>
      <c r="I165" s="118"/>
      <c r="J165" s="118"/>
      <c r="K165" s="118"/>
      <c r="L165" s="118"/>
      <c r="M165" s="118"/>
      <c r="N165" s="118"/>
      <c r="O165" s="118"/>
      <c r="P165" s="118"/>
      <c r="Q165" s="118"/>
      <c r="R165" s="118"/>
      <c r="S165" s="118"/>
      <c r="T165" s="118"/>
      <c r="U165" s="118"/>
      <c r="V165" s="118"/>
      <c r="W165" s="118"/>
      <c r="X165" s="118"/>
      <c r="Y165" s="118"/>
      <c r="Z165" s="118"/>
      <c r="AA165" s="118"/>
      <c r="AB165" s="118"/>
      <c r="AC165" s="118"/>
      <c r="AD165" s="118"/>
      <c r="AE165" s="118"/>
      <c r="AF165" s="118"/>
      <c r="AG165" s="118"/>
      <c r="AH165" s="118"/>
      <c r="AI165" s="118"/>
      <c r="AJ165" s="118"/>
      <c r="AK165" s="118"/>
      <c r="AL165" s="118"/>
      <c r="AM165" s="118"/>
      <c r="AN165" s="118"/>
      <c r="AO165" s="118"/>
      <c r="AP165" s="118"/>
      <c r="AQ165" s="118"/>
      <c r="AR165" s="118"/>
      <c r="AS165" s="118"/>
      <c r="AT165" s="118"/>
      <c r="AU165" s="118"/>
      <c r="AV165" s="118"/>
      <c r="AW165" s="118"/>
      <c r="AX165" s="118"/>
      <c r="AY165" s="118"/>
      <c r="AZ165" s="118"/>
      <c r="BA165" s="118"/>
      <c r="BB165" s="118"/>
      <c r="BC165" s="118"/>
      <c r="BD165" s="118"/>
      <c r="BE165" s="118"/>
      <c r="BF165" s="118"/>
      <c r="BG165" s="118"/>
    </row>
    <row r="166" spans="2:59" s="120" customFormat="1" x14ac:dyDescent="0.35">
      <c r="B166" s="118"/>
      <c r="C166" s="118"/>
      <c r="D166" s="118"/>
      <c r="E166" s="118"/>
      <c r="F166" s="118"/>
      <c r="G166" s="118"/>
      <c r="H166" s="118"/>
      <c r="I166" s="118"/>
      <c r="J166" s="118"/>
      <c r="K166" s="118"/>
      <c r="L166" s="118"/>
      <c r="M166" s="118"/>
      <c r="N166" s="118"/>
      <c r="O166" s="118"/>
      <c r="P166" s="118"/>
      <c r="Q166" s="118"/>
      <c r="R166" s="118"/>
      <c r="S166" s="118"/>
      <c r="T166" s="118"/>
      <c r="U166" s="118"/>
      <c r="V166" s="118"/>
      <c r="W166" s="118"/>
      <c r="X166" s="118"/>
      <c r="Y166" s="118"/>
      <c r="Z166" s="118"/>
      <c r="AA166" s="118"/>
      <c r="AB166" s="118"/>
      <c r="AC166" s="118"/>
      <c r="AD166" s="118"/>
      <c r="AE166" s="118"/>
      <c r="AF166" s="118"/>
      <c r="AG166" s="118"/>
      <c r="AH166" s="118"/>
      <c r="AI166" s="118"/>
      <c r="AJ166" s="118"/>
      <c r="AK166" s="118"/>
      <c r="AL166" s="118"/>
      <c r="AM166" s="118"/>
      <c r="AN166" s="118"/>
      <c r="AO166" s="118"/>
      <c r="AP166" s="118"/>
      <c r="AQ166" s="118"/>
      <c r="AR166" s="118"/>
      <c r="AS166" s="118"/>
      <c r="AT166" s="118"/>
      <c r="AU166" s="118"/>
      <c r="AV166" s="118"/>
      <c r="AW166" s="118"/>
      <c r="AX166" s="118"/>
      <c r="AY166" s="118"/>
      <c r="AZ166" s="118"/>
      <c r="BA166" s="118"/>
      <c r="BB166" s="118"/>
      <c r="BC166" s="118"/>
      <c r="BD166" s="118"/>
      <c r="BE166" s="118"/>
      <c r="BF166" s="118"/>
      <c r="BG166" s="118"/>
    </row>
    <row r="167" spans="2:59" s="120" customFormat="1" x14ac:dyDescent="0.35">
      <c r="B167" s="118"/>
      <c r="C167" s="118"/>
      <c r="D167" s="118"/>
      <c r="E167" s="118"/>
      <c r="F167" s="118"/>
      <c r="G167" s="118"/>
      <c r="H167" s="118"/>
      <c r="I167" s="118"/>
      <c r="J167" s="118"/>
      <c r="K167" s="118"/>
      <c r="L167" s="118"/>
      <c r="M167" s="118"/>
      <c r="N167" s="118"/>
      <c r="O167" s="118"/>
      <c r="P167" s="118"/>
      <c r="Q167" s="118"/>
      <c r="R167" s="118"/>
      <c r="S167" s="118"/>
      <c r="T167" s="118"/>
      <c r="U167" s="118"/>
      <c r="V167" s="118"/>
      <c r="W167" s="118"/>
      <c r="X167" s="118"/>
      <c r="Y167" s="118"/>
      <c r="Z167" s="118"/>
      <c r="AA167" s="118"/>
      <c r="AB167" s="118"/>
      <c r="AC167" s="118"/>
      <c r="AD167" s="118"/>
      <c r="AE167" s="118"/>
      <c r="AF167" s="118"/>
      <c r="AG167" s="118"/>
      <c r="AH167" s="118"/>
      <c r="AI167" s="118"/>
      <c r="AJ167" s="118"/>
      <c r="AK167" s="118"/>
      <c r="AL167" s="118"/>
      <c r="AM167" s="118"/>
      <c r="AN167" s="118"/>
      <c r="AO167" s="118"/>
      <c r="AP167" s="118"/>
      <c r="AQ167" s="118"/>
      <c r="AR167" s="118"/>
      <c r="AS167" s="118"/>
      <c r="AT167" s="118"/>
      <c r="AU167" s="118"/>
      <c r="AV167" s="118"/>
      <c r="AW167" s="118"/>
      <c r="AX167" s="118"/>
      <c r="AY167" s="118"/>
      <c r="AZ167" s="118"/>
      <c r="BA167" s="118"/>
      <c r="BB167" s="118"/>
      <c r="BC167" s="118"/>
      <c r="BD167" s="118"/>
      <c r="BE167" s="118"/>
      <c r="BF167" s="118"/>
      <c r="BG167" s="118"/>
    </row>
    <row r="168" spans="2:59" s="120" customFormat="1" x14ac:dyDescent="0.35">
      <c r="B168" s="118"/>
      <c r="C168" s="118"/>
      <c r="D168" s="118"/>
      <c r="E168" s="118"/>
      <c r="F168" s="118"/>
      <c r="G168" s="118"/>
      <c r="H168" s="118"/>
      <c r="I168" s="118"/>
      <c r="J168" s="118"/>
      <c r="K168" s="118"/>
      <c r="L168" s="118"/>
      <c r="M168" s="118"/>
      <c r="N168" s="118"/>
      <c r="O168" s="118"/>
      <c r="P168" s="118"/>
      <c r="Q168" s="118"/>
      <c r="R168" s="118"/>
      <c r="S168" s="118"/>
      <c r="T168" s="118"/>
      <c r="U168" s="118"/>
      <c r="V168" s="118"/>
      <c r="W168" s="118"/>
      <c r="X168" s="118"/>
      <c r="Y168" s="118"/>
      <c r="Z168" s="118"/>
      <c r="AA168" s="118"/>
      <c r="AB168" s="118"/>
      <c r="AC168" s="118"/>
      <c r="AD168" s="118"/>
      <c r="AE168" s="118"/>
      <c r="AF168" s="118"/>
      <c r="AG168" s="118"/>
      <c r="AH168" s="118"/>
      <c r="AI168" s="118"/>
      <c r="AJ168" s="118"/>
      <c r="AK168" s="118"/>
      <c r="AL168" s="118"/>
      <c r="AM168" s="118"/>
      <c r="AN168" s="118"/>
      <c r="AO168" s="118"/>
      <c r="AP168" s="118"/>
      <c r="AQ168" s="118"/>
      <c r="AR168" s="118"/>
      <c r="AS168" s="118"/>
      <c r="AT168" s="118"/>
      <c r="AU168" s="118"/>
      <c r="AV168" s="118"/>
      <c r="AW168" s="118"/>
      <c r="AX168" s="118"/>
      <c r="AY168" s="118"/>
      <c r="AZ168" s="118"/>
      <c r="BA168" s="118"/>
      <c r="BB168" s="118"/>
      <c r="BC168" s="118"/>
      <c r="BD168" s="118"/>
      <c r="BE168" s="118"/>
      <c r="BF168" s="118"/>
      <c r="BG168" s="118"/>
    </row>
    <row r="169" spans="2:59" s="120" customFormat="1" x14ac:dyDescent="0.35">
      <c r="B169" s="118"/>
      <c r="C169" s="118"/>
      <c r="D169" s="118"/>
      <c r="E169" s="118"/>
      <c r="F169" s="118"/>
      <c r="G169" s="118"/>
      <c r="H169" s="118"/>
      <c r="I169" s="118"/>
      <c r="J169" s="118"/>
      <c r="K169" s="118"/>
      <c r="L169" s="118"/>
      <c r="M169" s="118"/>
      <c r="N169" s="118"/>
      <c r="O169" s="118"/>
      <c r="P169" s="118"/>
      <c r="Q169" s="118"/>
      <c r="R169" s="118"/>
      <c r="S169" s="118"/>
      <c r="T169" s="118"/>
      <c r="U169" s="118"/>
      <c r="V169" s="118"/>
      <c r="W169" s="118"/>
      <c r="X169" s="118"/>
      <c r="Y169" s="118"/>
      <c r="Z169" s="118"/>
      <c r="AA169" s="118"/>
      <c r="AB169" s="118"/>
      <c r="AC169" s="118"/>
      <c r="AD169" s="118"/>
      <c r="AE169" s="118"/>
      <c r="AF169" s="118"/>
      <c r="AG169" s="118"/>
      <c r="AH169" s="118"/>
      <c r="AI169" s="118"/>
      <c r="AJ169" s="118"/>
      <c r="AK169" s="118"/>
      <c r="AL169" s="118"/>
      <c r="AM169" s="118"/>
      <c r="AN169" s="118"/>
      <c r="AO169" s="118"/>
      <c r="AP169" s="118"/>
      <c r="AQ169" s="118"/>
      <c r="AR169" s="118"/>
      <c r="AS169" s="118"/>
      <c r="AT169" s="118"/>
      <c r="AU169" s="118"/>
      <c r="AV169" s="118"/>
      <c r="AW169" s="118"/>
      <c r="AX169" s="118"/>
      <c r="AY169" s="118"/>
      <c r="AZ169" s="118"/>
      <c r="BA169" s="118"/>
      <c r="BB169" s="118"/>
      <c r="BC169" s="118"/>
      <c r="BD169" s="118"/>
      <c r="BE169" s="118"/>
      <c r="BF169" s="118"/>
      <c r="BG169" s="118"/>
    </row>
    <row r="170" spans="2:59" s="120" customFormat="1" x14ac:dyDescent="0.35">
      <c r="B170" s="118"/>
      <c r="C170" s="118"/>
      <c r="D170" s="118"/>
      <c r="E170" s="118"/>
      <c r="F170" s="118"/>
      <c r="G170" s="118"/>
      <c r="H170" s="118"/>
      <c r="I170" s="118"/>
      <c r="J170" s="118"/>
      <c r="K170" s="118"/>
      <c r="L170" s="118"/>
      <c r="M170" s="118"/>
      <c r="N170" s="118"/>
      <c r="O170" s="118"/>
      <c r="P170" s="118"/>
      <c r="Q170" s="118"/>
      <c r="R170" s="118"/>
      <c r="S170" s="118"/>
      <c r="T170" s="118"/>
      <c r="U170" s="118"/>
      <c r="V170" s="118"/>
      <c r="W170" s="118"/>
      <c r="X170" s="118"/>
      <c r="Y170" s="118"/>
      <c r="Z170" s="118"/>
      <c r="AA170" s="118"/>
      <c r="AB170" s="118"/>
      <c r="AC170" s="118"/>
      <c r="AD170" s="118"/>
      <c r="AE170" s="118"/>
      <c r="AF170" s="118"/>
      <c r="AG170" s="118"/>
      <c r="AH170" s="118"/>
      <c r="AI170" s="118"/>
      <c r="AJ170" s="118"/>
      <c r="AK170" s="118"/>
      <c r="AL170" s="118"/>
      <c r="AM170" s="118"/>
      <c r="AN170" s="118"/>
      <c r="AO170" s="118"/>
      <c r="AP170" s="118"/>
      <c r="AQ170" s="118"/>
      <c r="AR170" s="118"/>
      <c r="AS170" s="118"/>
      <c r="AT170" s="118"/>
      <c r="AU170" s="118"/>
      <c r="AV170" s="118"/>
      <c r="AW170" s="118"/>
      <c r="AX170" s="118"/>
      <c r="AY170" s="118"/>
      <c r="AZ170" s="118"/>
      <c r="BA170" s="118"/>
      <c r="BB170" s="118"/>
      <c r="BC170" s="118"/>
      <c r="BD170" s="118"/>
      <c r="BE170" s="118"/>
      <c r="BF170" s="118"/>
      <c r="BG170" s="118"/>
    </row>
    <row r="171" spans="2:59" s="120" customFormat="1" x14ac:dyDescent="0.35">
      <c r="B171" s="118"/>
      <c r="C171" s="118"/>
      <c r="D171" s="118"/>
      <c r="E171" s="118"/>
      <c r="F171" s="118"/>
      <c r="G171" s="118"/>
      <c r="H171" s="118"/>
      <c r="I171" s="118"/>
      <c r="J171" s="118"/>
      <c r="K171" s="118"/>
      <c r="L171" s="118"/>
      <c r="M171" s="118"/>
      <c r="N171" s="118"/>
      <c r="O171" s="118"/>
      <c r="P171" s="118"/>
      <c r="Q171" s="118"/>
      <c r="R171" s="118"/>
      <c r="S171" s="118"/>
      <c r="T171" s="118"/>
      <c r="U171" s="118"/>
      <c r="V171" s="118"/>
      <c r="W171" s="118"/>
      <c r="X171" s="118"/>
      <c r="Y171" s="118"/>
      <c r="Z171" s="118"/>
      <c r="AA171" s="118"/>
      <c r="AB171" s="118"/>
      <c r="AC171" s="118"/>
      <c r="AD171" s="118"/>
      <c r="AE171" s="118"/>
      <c r="AF171" s="118"/>
      <c r="AG171" s="118"/>
      <c r="AH171" s="118"/>
      <c r="AI171" s="118"/>
      <c r="AJ171" s="118"/>
      <c r="AK171" s="118"/>
      <c r="AL171" s="118"/>
      <c r="AM171" s="118"/>
      <c r="AN171" s="118"/>
      <c r="AO171" s="118"/>
      <c r="AP171" s="118"/>
      <c r="AQ171" s="118"/>
      <c r="AR171" s="118"/>
      <c r="AS171" s="118"/>
      <c r="AT171" s="118"/>
      <c r="AU171" s="118"/>
      <c r="AV171" s="118"/>
      <c r="AW171" s="118"/>
      <c r="AX171" s="118"/>
      <c r="AY171" s="118"/>
      <c r="AZ171" s="118"/>
      <c r="BA171" s="118"/>
      <c r="BB171" s="118"/>
      <c r="BC171" s="118"/>
      <c r="BD171" s="118"/>
      <c r="BE171" s="118"/>
      <c r="BF171" s="118"/>
      <c r="BG171" s="118"/>
    </row>
    <row r="172" spans="2:59" s="120" customFormat="1" x14ac:dyDescent="0.35">
      <c r="B172" s="118"/>
      <c r="C172" s="118"/>
      <c r="D172" s="118"/>
      <c r="E172" s="118"/>
      <c r="F172" s="118"/>
      <c r="G172" s="118"/>
      <c r="H172" s="118"/>
      <c r="I172" s="118"/>
      <c r="J172" s="118"/>
      <c r="K172" s="118"/>
      <c r="L172" s="118"/>
      <c r="M172" s="118"/>
      <c r="N172" s="118"/>
      <c r="O172" s="118"/>
      <c r="P172" s="118"/>
      <c r="Q172" s="118"/>
      <c r="R172" s="118"/>
      <c r="S172" s="118"/>
      <c r="T172" s="118"/>
      <c r="U172" s="118"/>
      <c r="V172" s="118"/>
      <c r="W172" s="118"/>
      <c r="X172" s="118"/>
      <c r="Y172" s="118"/>
      <c r="Z172" s="118"/>
      <c r="AA172" s="118"/>
      <c r="AB172" s="118"/>
      <c r="AC172" s="118"/>
      <c r="AD172" s="118"/>
      <c r="AE172" s="118"/>
      <c r="AF172" s="118"/>
      <c r="AG172" s="118"/>
      <c r="AH172" s="118"/>
      <c r="AI172" s="118"/>
      <c r="AJ172" s="118"/>
      <c r="AK172" s="118"/>
      <c r="AL172" s="118"/>
      <c r="AM172" s="118"/>
      <c r="AN172" s="118"/>
      <c r="AO172" s="118"/>
      <c r="AP172" s="118"/>
      <c r="AQ172" s="118"/>
      <c r="AR172" s="118"/>
      <c r="AS172" s="118"/>
      <c r="AT172" s="118"/>
      <c r="AU172" s="118"/>
      <c r="AV172" s="118"/>
      <c r="AW172" s="118"/>
      <c r="AX172" s="118"/>
      <c r="AY172" s="118"/>
      <c r="AZ172" s="118"/>
      <c r="BA172" s="118"/>
      <c r="BB172" s="118"/>
      <c r="BC172" s="118"/>
      <c r="BD172" s="118"/>
      <c r="BE172" s="118"/>
      <c r="BF172" s="118"/>
      <c r="BG172" s="118"/>
    </row>
    <row r="173" spans="2:59" s="120" customFormat="1" x14ac:dyDescent="0.35">
      <c r="B173" s="118"/>
      <c r="C173" s="118"/>
      <c r="D173" s="118"/>
      <c r="E173" s="118"/>
      <c r="F173" s="118"/>
      <c r="G173" s="118"/>
      <c r="H173" s="118"/>
      <c r="I173" s="118"/>
      <c r="J173" s="118"/>
      <c r="K173" s="118"/>
      <c r="L173" s="118"/>
      <c r="M173" s="118"/>
      <c r="N173" s="118"/>
      <c r="O173" s="118"/>
      <c r="P173" s="118"/>
      <c r="Q173" s="118"/>
      <c r="R173" s="118"/>
      <c r="S173" s="118"/>
      <c r="T173" s="118"/>
      <c r="U173" s="118"/>
      <c r="V173" s="118"/>
      <c r="W173" s="118"/>
      <c r="X173" s="118"/>
      <c r="Y173" s="118"/>
      <c r="Z173" s="118"/>
      <c r="AA173" s="118"/>
      <c r="AB173" s="118"/>
      <c r="AC173" s="118"/>
      <c r="AD173" s="118"/>
      <c r="AE173" s="118"/>
      <c r="AF173" s="118"/>
      <c r="AG173" s="118"/>
      <c r="AH173" s="118"/>
      <c r="AI173" s="118"/>
      <c r="AJ173" s="118"/>
      <c r="AK173" s="118"/>
      <c r="AL173" s="118"/>
      <c r="AM173" s="118"/>
      <c r="AN173" s="118"/>
      <c r="AO173" s="118"/>
      <c r="AP173" s="118"/>
      <c r="AQ173" s="118"/>
      <c r="AR173" s="118"/>
      <c r="AS173" s="118"/>
      <c r="AT173" s="118"/>
      <c r="AU173" s="118"/>
      <c r="AV173" s="118"/>
      <c r="AW173" s="118"/>
      <c r="AX173" s="118"/>
      <c r="AY173" s="118"/>
      <c r="AZ173" s="118"/>
      <c r="BA173" s="118"/>
      <c r="BB173" s="118"/>
      <c r="BC173" s="118"/>
      <c r="BD173" s="118"/>
      <c r="BE173" s="118"/>
      <c r="BF173" s="118"/>
      <c r="BG173" s="118"/>
    </row>
    <row r="174" spans="2:59" s="120" customFormat="1" x14ac:dyDescent="0.35">
      <c r="B174" s="118"/>
      <c r="C174" s="118"/>
      <c r="D174" s="118"/>
      <c r="E174" s="118"/>
      <c r="F174" s="118"/>
      <c r="G174" s="118"/>
      <c r="H174" s="118"/>
      <c r="I174" s="118"/>
      <c r="J174" s="118"/>
      <c r="K174" s="118"/>
      <c r="L174" s="118"/>
      <c r="M174" s="118"/>
      <c r="N174" s="118"/>
      <c r="O174" s="118"/>
      <c r="P174" s="118"/>
      <c r="Q174" s="118"/>
      <c r="R174" s="118"/>
      <c r="S174" s="118"/>
      <c r="T174" s="118"/>
      <c r="U174" s="118"/>
      <c r="V174" s="118"/>
      <c r="W174" s="118"/>
      <c r="X174" s="118"/>
      <c r="Y174" s="118"/>
      <c r="Z174" s="118"/>
      <c r="AA174" s="118"/>
      <c r="AB174" s="118"/>
      <c r="AC174" s="118"/>
      <c r="AD174" s="118"/>
      <c r="AE174" s="118"/>
      <c r="AF174" s="118"/>
      <c r="AG174" s="118"/>
      <c r="AH174" s="118"/>
      <c r="AI174" s="118"/>
      <c r="AJ174" s="118"/>
      <c r="AK174" s="118"/>
      <c r="AL174" s="118"/>
      <c r="AM174" s="118"/>
      <c r="AN174" s="118"/>
      <c r="AO174" s="118"/>
      <c r="AP174" s="118"/>
      <c r="AQ174" s="118"/>
      <c r="AR174" s="118"/>
      <c r="AS174" s="118"/>
      <c r="AT174" s="118"/>
      <c r="AU174" s="118"/>
      <c r="AV174" s="118"/>
      <c r="AW174" s="118"/>
      <c r="AX174" s="118"/>
      <c r="AY174" s="118"/>
      <c r="AZ174" s="118"/>
      <c r="BA174" s="118"/>
      <c r="BB174" s="118"/>
      <c r="BC174" s="118"/>
      <c r="BD174" s="118"/>
      <c r="BE174" s="118"/>
      <c r="BF174" s="118"/>
      <c r="BG174" s="118"/>
    </row>
    <row r="175" spans="2:59" s="120" customFormat="1" x14ac:dyDescent="0.35">
      <c r="B175" s="118"/>
      <c r="C175" s="118"/>
      <c r="D175" s="118"/>
      <c r="E175" s="118"/>
      <c r="F175" s="118"/>
      <c r="G175" s="118"/>
      <c r="H175" s="118"/>
      <c r="I175" s="118"/>
      <c r="J175" s="118"/>
      <c r="K175" s="118"/>
      <c r="L175" s="118"/>
      <c r="M175" s="118"/>
      <c r="N175" s="118"/>
      <c r="O175" s="118"/>
      <c r="P175" s="118"/>
      <c r="Q175" s="118"/>
      <c r="R175" s="118"/>
      <c r="S175" s="118"/>
      <c r="T175" s="118"/>
      <c r="U175" s="118"/>
      <c r="V175" s="118"/>
      <c r="W175" s="118"/>
      <c r="X175" s="118"/>
      <c r="Y175" s="118"/>
      <c r="Z175" s="118"/>
      <c r="AA175" s="118"/>
      <c r="AB175" s="118"/>
      <c r="AC175" s="118"/>
      <c r="AD175" s="118"/>
      <c r="AE175" s="118"/>
      <c r="AF175" s="118"/>
      <c r="AG175" s="118"/>
      <c r="AH175" s="118"/>
      <c r="AI175" s="118"/>
      <c r="AJ175" s="118"/>
      <c r="AK175" s="118"/>
      <c r="AL175" s="118"/>
      <c r="AM175" s="118"/>
      <c r="AN175" s="118"/>
      <c r="AO175" s="118"/>
      <c r="AP175" s="118"/>
      <c r="AQ175" s="118"/>
      <c r="AR175" s="118"/>
      <c r="AS175" s="118"/>
      <c r="AT175" s="118"/>
      <c r="AU175" s="118"/>
      <c r="AV175" s="118"/>
      <c r="AW175" s="118"/>
      <c r="AX175" s="118"/>
      <c r="AY175" s="118"/>
      <c r="AZ175" s="118"/>
      <c r="BA175" s="118"/>
      <c r="BB175" s="118"/>
      <c r="BC175" s="118"/>
      <c r="BD175" s="118"/>
      <c r="BE175" s="118"/>
      <c r="BF175" s="118"/>
      <c r="BG175" s="118"/>
    </row>
    <row r="176" spans="2:59" s="120" customFormat="1" x14ac:dyDescent="0.35">
      <c r="B176" s="118"/>
      <c r="C176" s="118"/>
      <c r="D176" s="118"/>
      <c r="E176" s="118"/>
      <c r="F176" s="118"/>
      <c r="G176" s="118"/>
      <c r="H176" s="118"/>
      <c r="I176" s="118"/>
      <c r="J176" s="118"/>
      <c r="K176" s="118"/>
      <c r="L176" s="118"/>
      <c r="M176" s="118"/>
      <c r="N176" s="118"/>
      <c r="O176" s="118"/>
      <c r="P176" s="118"/>
      <c r="Q176" s="118"/>
      <c r="R176" s="118"/>
      <c r="S176" s="118"/>
      <c r="T176" s="118"/>
      <c r="U176" s="118"/>
      <c r="V176" s="118"/>
      <c r="W176" s="118"/>
      <c r="X176" s="118"/>
      <c r="Y176" s="118"/>
      <c r="Z176" s="118"/>
      <c r="AA176" s="118"/>
      <c r="AB176" s="118"/>
      <c r="AC176" s="118"/>
      <c r="AD176" s="118"/>
      <c r="AE176" s="118"/>
      <c r="AF176" s="118"/>
      <c r="AG176" s="118"/>
      <c r="AH176" s="118"/>
      <c r="AI176" s="118"/>
      <c r="AJ176" s="118"/>
      <c r="AK176" s="118"/>
      <c r="AL176" s="118"/>
      <c r="AM176" s="118"/>
      <c r="AN176" s="118"/>
      <c r="AO176" s="118"/>
      <c r="AP176" s="118"/>
      <c r="AQ176" s="118"/>
      <c r="AR176" s="118"/>
      <c r="AS176" s="118"/>
      <c r="AT176" s="118"/>
      <c r="AU176" s="118"/>
      <c r="AV176" s="118"/>
      <c r="AW176" s="118"/>
      <c r="AX176" s="118"/>
      <c r="AY176" s="118"/>
      <c r="AZ176" s="118"/>
      <c r="BA176" s="118"/>
      <c r="BB176" s="118"/>
      <c r="BC176" s="118"/>
      <c r="BD176" s="118"/>
      <c r="BE176" s="118"/>
      <c r="BF176" s="118"/>
      <c r="BG176" s="118"/>
    </row>
    <row r="177" spans="2:59" s="120" customFormat="1" x14ac:dyDescent="0.35">
      <c r="B177" s="118"/>
      <c r="C177" s="118"/>
      <c r="D177" s="118"/>
      <c r="E177" s="118"/>
      <c r="F177" s="118"/>
      <c r="G177" s="118"/>
      <c r="H177" s="118"/>
      <c r="I177" s="118"/>
      <c r="J177" s="118"/>
      <c r="K177" s="118"/>
      <c r="L177" s="118"/>
      <c r="M177" s="118"/>
      <c r="N177" s="118"/>
      <c r="O177" s="118"/>
      <c r="P177" s="118"/>
      <c r="Q177" s="118"/>
      <c r="R177" s="118"/>
      <c r="S177" s="118"/>
      <c r="T177" s="118"/>
      <c r="U177" s="118"/>
      <c r="V177" s="118"/>
      <c r="W177" s="118"/>
      <c r="X177" s="118"/>
      <c r="Y177" s="118"/>
      <c r="Z177" s="118"/>
      <c r="AA177" s="118"/>
      <c r="AB177" s="118"/>
      <c r="AC177" s="118"/>
      <c r="AD177" s="118"/>
      <c r="AE177" s="118"/>
      <c r="AF177" s="118"/>
      <c r="AG177" s="118"/>
      <c r="AH177" s="118"/>
      <c r="AI177" s="118"/>
      <c r="AJ177" s="118"/>
      <c r="AK177" s="118"/>
      <c r="AL177" s="118"/>
      <c r="AM177" s="118"/>
      <c r="AN177" s="118"/>
      <c r="AO177" s="118"/>
      <c r="AP177" s="118"/>
      <c r="AQ177" s="118"/>
      <c r="AR177" s="118"/>
      <c r="AS177" s="118"/>
      <c r="AT177" s="118"/>
      <c r="AU177" s="118"/>
      <c r="AV177" s="118"/>
      <c r="AW177" s="118"/>
      <c r="AX177" s="118"/>
      <c r="AY177" s="118"/>
      <c r="AZ177" s="118"/>
      <c r="BA177" s="118"/>
      <c r="BB177" s="118"/>
      <c r="BC177" s="118"/>
      <c r="BD177" s="118"/>
      <c r="BE177" s="118"/>
      <c r="BF177" s="118"/>
      <c r="BG177" s="118"/>
    </row>
    <row r="178" spans="2:59" s="120" customFormat="1" x14ac:dyDescent="0.35">
      <c r="B178" s="118"/>
      <c r="C178" s="118"/>
      <c r="D178" s="118"/>
      <c r="E178" s="118"/>
      <c r="F178" s="118"/>
      <c r="G178" s="118"/>
      <c r="H178" s="118"/>
      <c r="I178" s="118"/>
      <c r="J178" s="118"/>
      <c r="K178" s="118"/>
      <c r="L178" s="118"/>
      <c r="M178" s="118"/>
      <c r="N178" s="118"/>
      <c r="O178" s="118"/>
      <c r="P178" s="118"/>
      <c r="Q178" s="118"/>
      <c r="R178" s="118"/>
      <c r="S178" s="118"/>
      <c r="T178" s="118"/>
      <c r="U178" s="118"/>
      <c r="V178" s="118"/>
      <c r="W178" s="118"/>
      <c r="X178" s="118"/>
      <c r="Y178" s="118"/>
      <c r="Z178" s="118"/>
      <c r="AA178" s="118"/>
      <c r="AB178" s="118"/>
      <c r="AC178" s="118"/>
      <c r="AD178" s="118"/>
      <c r="AE178" s="118"/>
      <c r="AF178" s="118"/>
      <c r="AG178" s="118"/>
      <c r="AH178" s="118"/>
      <c r="AI178" s="118"/>
      <c r="AJ178" s="118"/>
      <c r="AK178" s="118"/>
      <c r="AL178" s="118"/>
      <c r="AM178" s="118"/>
      <c r="AN178" s="118"/>
      <c r="AO178" s="118"/>
      <c r="AP178" s="118"/>
      <c r="AQ178" s="118"/>
      <c r="AR178" s="118"/>
      <c r="AS178" s="118"/>
      <c r="AT178" s="118"/>
      <c r="AU178" s="118"/>
      <c r="AV178" s="118"/>
      <c r="AW178" s="118"/>
      <c r="AX178" s="118"/>
      <c r="AY178" s="118"/>
      <c r="AZ178" s="118"/>
      <c r="BA178" s="118"/>
      <c r="BB178" s="118"/>
      <c r="BC178" s="118"/>
      <c r="BD178" s="118"/>
      <c r="BE178" s="118"/>
      <c r="BF178" s="118"/>
      <c r="BG178" s="118"/>
    </row>
    <row r="179" spans="2:59" s="120" customFormat="1" x14ac:dyDescent="0.35">
      <c r="B179" s="118"/>
      <c r="C179" s="118"/>
      <c r="D179" s="118"/>
      <c r="E179" s="118"/>
      <c r="F179" s="118"/>
      <c r="G179" s="118"/>
      <c r="H179" s="118"/>
      <c r="I179" s="118"/>
      <c r="J179" s="118"/>
      <c r="K179" s="118"/>
      <c r="L179" s="118"/>
      <c r="M179" s="118"/>
      <c r="N179" s="118"/>
      <c r="O179" s="118"/>
      <c r="P179" s="118"/>
      <c r="Q179" s="118"/>
      <c r="R179" s="118"/>
      <c r="S179" s="118"/>
      <c r="T179" s="118"/>
      <c r="U179" s="118"/>
      <c r="V179" s="118"/>
      <c r="W179" s="118"/>
      <c r="X179" s="118"/>
      <c r="Y179" s="118"/>
      <c r="Z179" s="118"/>
      <c r="AA179" s="118"/>
      <c r="AB179" s="118"/>
      <c r="AC179" s="118"/>
      <c r="AD179" s="118"/>
      <c r="AE179" s="118"/>
      <c r="AF179" s="118"/>
      <c r="AG179" s="118"/>
      <c r="AH179" s="118"/>
      <c r="AI179" s="118"/>
      <c r="AJ179" s="118"/>
      <c r="AK179" s="118"/>
      <c r="AL179" s="118"/>
      <c r="AM179" s="118"/>
      <c r="AN179" s="118"/>
      <c r="AO179" s="118"/>
      <c r="AP179" s="118"/>
      <c r="AQ179" s="118"/>
      <c r="AR179" s="118"/>
      <c r="AS179" s="118"/>
      <c r="AT179" s="118"/>
      <c r="AU179" s="118"/>
      <c r="AV179" s="118"/>
      <c r="AW179" s="118"/>
      <c r="AX179" s="118"/>
      <c r="AY179" s="118"/>
      <c r="AZ179" s="118"/>
      <c r="BA179" s="118"/>
      <c r="BB179" s="118"/>
      <c r="BC179" s="118"/>
      <c r="BD179" s="118"/>
      <c r="BE179" s="118"/>
      <c r="BF179" s="118"/>
      <c r="BG179" s="118"/>
    </row>
    <row r="180" spans="2:59" s="120" customFormat="1" x14ac:dyDescent="0.35">
      <c r="B180" s="118"/>
      <c r="C180" s="118"/>
      <c r="D180" s="118"/>
      <c r="E180" s="118"/>
      <c r="F180" s="118"/>
      <c r="G180" s="118"/>
      <c r="H180" s="118"/>
      <c r="I180" s="118"/>
      <c r="J180" s="118"/>
      <c r="K180" s="118"/>
      <c r="L180" s="118"/>
      <c r="M180" s="118"/>
      <c r="N180" s="118"/>
      <c r="O180" s="118"/>
      <c r="P180" s="118"/>
      <c r="Q180" s="118"/>
      <c r="R180" s="118"/>
      <c r="S180" s="118"/>
      <c r="T180" s="118"/>
      <c r="U180" s="118"/>
      <c r="V180" s="118"/>
      <c r="W180" s="118"/>
      <c r="X180" s="118"/>
      <c r="Y180" s="118"/>
      <c r="Z180" s="118"/>
      <c r="AA180" s="118"/>
      <c r="AB180" s="118"/>
      <c r="AC180" s="118"/>
      <c r="AD180" s="118"/>
      <c r="AE180" s="118"/>
      <c r="AF180" s="118"/>
      <c r="AG180" s="118"/>
      <c r="AH180" s="118"/>
      <c r="AI180" s="118"/>
      <c r="AJ180" s="118"/>
      <c r="AK180" s="118"/>
      <c r="AL180" s="118"/>
      <c r="AM180" s="118"/>
      <c r="AN180" s="118"/>
      <c r="AO180" s="118"/>
      <c r="AP180" s="118"/>
      <c r="AQ180" s="118"/>
      <c r="AR180" s="118"/>
      <c r="AS180" s="118"/>
      <c r="AT180" s="118"/>
      <c r="AU180" s="118"/>
      <c r="AV180" s="118"/>
      <c r="AW180" s="118"/>
      <c r="AX180" s="118"/>
      <c r="AY180" s="118"/>
      <c r="AZ180" s="118"/>
      <c r="BA180" s="118"/>
      <c r="BB180" s="118"/>
      <c r="BC180" s="118"/>
      <c r="BD180" s="118"/>
      <c r="BE180" s="118"/>
      <c r="BF180" s="118"/>
      <c r="BG180" s="118"/>
    </row>
    <row r="181" spans="2:59" s="120" customFormat="1" x14ac:dyDescent="0.35">
      <c r="B181" s="118"/>
      <c r="C181" s="118"/>
      <c r="D181" s="118"/>
      <c r="E181" s="118"/>
      <c r="F181" s="118"/>
      <c r="G181" s="118"/>
      <c r="H181" s="118"/>
      <c r="I181" s="118"/>
      <c r="J181" s="118"/>
      <c r="K181" s="118"/>
      <c r="L181" s="118"/>
      <c r="M181" s="118"/>
      <c r="N181" s="118"/>
      <c r="O181" s="118"/>
      <c r="P181" s="118"/>
      <c r="Q181" s="118"/>
      <c r="R181" s="118"/>
      <c r="S181" s="118"/>
      <c r="T181" s="118"/>
      <c r="U181" s="118"/>
      <c r="V181" s="118"/>
      <c r="W181" s="118"/>
      <c r="X181" s="118"/>
      <c r="Y181" s="118"/>
      <c r="Z181" s="118"/>
      <c r="AA181" s="118"/>
      <c r="AB181" s="118"/>
      <c r="AC181" s="118"/>
      <c r="AD181" s="118"/>
      <c r="AE181" s="118"/>
      <c r="AF181" s="118"/>
      <c r="AG181" s="118"/>
      <c r="AH181" s="118"/>
      <c r="AI181" s="118"/>
      <c r="AJ181" s="118"/>
      <c r="AK181" s="118"/>
      <c r="AL181" s="118"/>
      <c r="AM181" s="118"/>
      <c r="AN181" s="118"/>
      <c r="AO181" s="118"/>
      <c r="AP181" s="118"/>
      <c r="AQ181" s="118"/>
      <c r="AR181" s="118"/>
      <c r="AS181" s="118"/>
      <c r="AT181" s="118"/>
      <c r="AU181" s="118"/>
      <c r="AV181" s="118"/>
      <c r="AW181" s="118"/>
      <c r="AX181" s="118"/>
      <c r="AY181" s="118"/>
      <c r="AZ181" s="118"/>
      <c r="BA181" s="118"/>
      <c r="BB181" s="118"/>
      <c r="BC181" s="118"/>
      <c r="BD181" s="118"/>
      <c r="BE181" s="118"/>
      <c r="BF181" s="118"/>
      <c r="BG181" s="118"/>
    </row>
    <row r="182" spans="2:59" s="120" customFormat="1" x14ac:dyDescent="0.35">
      <c r="B182" s="118"/>
      <c r="C182" s="118"/>
      <c r="D182" s="118"/>
      <c r="E182" s="118"/>
      <c r="F182" s="118"/>
      <c r="G182" s="118"/>
      <c r="H182" s="118"/>
      <c r="I182" s="118"/>
      <c r="J182" s="118"/>
      <c r="K182" s="118"/>
      <c r="L182" s="118"/>
      <c r="M182" s="118"/>
      <c r="N182" s="118"/>
      <c r="O182" s="118"/>
      <c r="P182" s="118"/>
      <c r="Q182" s="118"/>
      <c r="R182" s="118"/>
      <c r="S182" s="118"/>
      <c r="T182" s="118"/>
      <c r="U182" s="118"/>
      <c r="V182" s="118"/>
      <c r="W182" s="118"/>
      <c r="X182" s="118"/>
      <c r="Y182" s="118"/>
      <c r="Z182" s="118"/>
      <c r="AA182" s="118"/>
      <c r="AB182" s="118"/>
      <c r="AC182" s="118"/>
      <c r="AD182" s="118"/>
      <c r="AE182" s="118"/>
      <c r="AF182" s="118"/>
      <c r="AG182" s="118"/>
      <c r="AH182" s="118"/>
      <c r="AI182" s="118"/>
      <c r="AJ182" s="118"/>
      <c r="AK182" s="118"/>
      <c r="AL182" s="118"/>
      <c r="AM182" s="118"/>
      <c r="AN182" s="118"/>
      <c r="AO182" s="118"/>
      <c r="AP182" s="118"/>
      <c r="AQ182" s="118"/>
      <c r="AR182" s="118"/>
      <c r="AS182" s="118"/>
      <c r="AT182" s="118"/>
      <c r="AU182" s="118"/>
      <c r="AV182" s="118"/>
      <c r="AW182" s="118"/>
      <c r="AX182" s="118"/>
      <c r="AY182" s="118"/>
      <c r="AZ182" s="118"/>
      <c r="BA182" s="118"/>
      <c r="BB182" s="118"/>
      <c r="BC182" s="118"/>
      <c r="BD182" s="118"/>
      <c r="BE182" s="118"/>
      <c r="BF182" s="118"/>
      <c r="BG182" s="118"/>
    </row>
    <row r="183" spans="2:59" s="120" customFormat="1" x14ac:dyDescent="0.35">
      <c r="B183" s="118"/>
      <c r="C183" s="118"/>
      <c r="D183" s="118"/>
      <c r="E183" s="118"/>
      <c r="F183" s="118"/>
      <c r="G183" s="118"/>
      <c r="H183" s="118"/>
      <c r="I183" s="118"/>
      <c r="J183" s="118"/>
      <c r="K183" s="118"/>
      <c r="L183" s="118"/>
      <c r="M183" s="118"/>
      <c r="N183" s="118"/>
      <c r="O183" s="118"/>
      <c r="P183" s="118"/>
      <c r="Q183" s="118"/>
      <c r="R183" s="118"/>
      <c r="S183" s="118"/>
      <c r="T183" s="118"/>
      <c r="U183" s="118"/>
      <c r="V183" s="118"/>
      <c r="W183" s="118"/>
      <c r="X183" s="118"/>
      <c r="Y183" s="118"/>
      <c r="Z183" s="118"/>
      <c r="AA183" s="118"/>
      <c r="AB183" s="118"/>
      <c r="AC183" s="118"/>
      <c r="AD183" s="118"/>
      <c r="AE183" s="118"/>
      <c r="AF183" s="118"/>
      <c r="AG183" s="118"/>
      <c r="AH183" s="118"/>
      <c r="AI183" s="118"/>
      <c r="AJ183" s="118"/>
      <c r="AK183" s="118"/>
      <c r="AL183" s="118"/>
      <c r="AM183" s="118"/>
      <c r="AN183" s="118"/>
      <c r="AO183" s="118"/>
      <c r="AP183" s="118"/>
      <c r="AQ183" s="118"/>
      <c r="AR183" s="118"/>
      <c r="AS183" s="118"/>
      <c r="AT183" s="118"/>
      <c r="AU183" s="118"/>
      <c r="AV183" s="118"/>
      <c r="AW183" s="118"/>
      <c r="AX183" s="118"/>
      <c r="AY183" s="118"/>
      <c r="AZ183" s="118"/>
      <c r="BA183" s="118"/>
      <c r="BB183" s="118"/>
      <c r="BC183" s="118"/>
      <c r="BD183" s="118"/>
      <c r="BE183" s="118"/>
      <c r="BF183" s="118"/>
      <c r="BG183" s="118"/>
    </row>
    <row r="184" spans="2:59" s="120" customFormat="1" x14ac:dyDescent="0.35">
      <c r="B184" s="118"/>
      <c r="C184" s="118"/>
      <c r="D184" s="118"/>
      <c r="E184" s="118"/>
      <c r="F184" s="118"/>
      <c r="G184" s="118"/>
      <c r="H184" s="118"/>
      <c r="I184" s="118"/>
      <c r="J184" s="118"/>
      <c r="K184" s="118"/>
      <c r="L184" s="118"/>
      <c r="M184" s="118"/>
      <c r="N184" s="118"/>
      <c r="O184" s="118"/>
      <c r="P184" s="118"/>
      <c r="Q184" s="118"/>
      <c r="R184" s="118"/>
      <c r="S184" s="118"/>
      <c r="T184" s="118"/>
      <c r="U184" s="118"/>
      <c r="V184" s="118"/>
      <c r="W184" s="118"/>
      <c r="X184" s="118"/>
      <c r="Y184" s="118"/>
      <c r="Z184" s="118"/>
      <c r="AA184" s="118"/>
      <c r="AB184" s="118"/>
      <c r="AC184" s="118"/>
      <c r="AD184" s="118"/>
      <c r="AE184" s="118"/>
      <c r="AF184" s="118"/>
      <c r="AG184" s="118"/>
      <c r="AH184" s="118"/>
      <c r="AI184" s="118"/>
      <c r="AJ184" s="118"/>
      <c r="AK184" s="118"/>
      <c r="AL184" s="118"/>
      <c r="AM184" s="118"/>
      <c r="AN184" s="118"/>
      <c r="AO184" s="118"/>
      <c r="AP184" s="118"/>
      <c r="AQ184" s="118"/>
      <c r="AR184" s="118"/>
      <c r="AS184" s="118"/>
      <c r="AT184" s="118"/>
      <c r="AU184" s="118"/>
      <c r="AV184" s="118"/>
      <c r="AW184" s="118"/>
      <c r="AX184" s="118"/>
      <c r="AY184" s="118"/>
      <c r="AZ184" s="118"/>
      <c r="BA184" s="118"/>
      <c r="BB184" s="118"/>
      <c r="BC184" s="118"/>
      <c r="BD184" s="118"/>
      <c r="BE184" s="118"/>
      <c r="BF184" s="118"/>
      <c r="BG184" s="118"/>
    </row>
    <row r="185" spans="2:59" s="120" customFormat="1" x14ac:dyDescent="0.35">
      <c r="B185" s="118"/>
      <c r="C185" s="118"/>
      <c r="D185" s="118"/>
      <c r="E185" s="118"/>
      <c r="F185" s="118"/>
      <c r="G185" s="118"/>
      <c r="H185" s="118"/>
      <c r="I185" s="118"/>
      <c r="J185" s="118"/>
      <c r="K185" s="118"/>
      <c r="L185" s="118"/>
      <c r="M185" s="118"/>
      <c r="N185" s="118"/>
      <c r="O185" s="118"/>
      <c r="P185" s="118"/>
      <c r="Q185" s="118"/>
      <c r="R185" s="118"/>
      <c r="S185" s="118"/>
      <c r="T185" s="118"/>
      <c r="U185" s="118"/>
      <c r="V185" s="118"/>
      <c r="W185" s="118"/>
      <c r="X185" s="118"/>
      <c r="Y185" s="118"/>
      <c r="Z185" s="118"/>
      <c r="AA185" s="118"/>
      <c r="AB185" s="118"/>
      <c r="AC185" s="118"/>
      <c r="AD185" s="118"/>
      <c r="AE185" s="118"/>
      <c r="AF185" s="118"/>
      <c r="AG185" s="118"/>
      <c r="AH185" s="118"/>
      <c r="AI185" s="118"/>
      <c r="AJ185" s="118"/>
      <c r="AK185" s="118"/>
      <c r="AL185" s="118"/>
      <c r="AM185" s="118"/>
      <c r="AN185" s="118"/>
      <c r="AO185" s="118"/>
      <c r="AP185" s="118"/>
      <c r="AQ185" s="118"/>
      <c r="AR185" s="118"/>
      <c r="AS185" s="118"/>
      <c r="AT185" s="118"/>
      <c r="AU185" s="118"/>
      <c r="AV185" s="118"/>
      <c r="AW185" s="118"/>
      <c r="AX185" s="118"/>
      <c r="AY185" s="118"/>
      <c r="AZ185" s="118"/>
      <c r="BA185" s="118"/>
      <c r="BB185" s="118"/>
      <c r="BC185" s="118"/>
      <c r="BD185" s="118"/>
      <c r="BE185" s="118"/>
      <c r="BF185" s="118"/>
      <c r="BG185" s="118"/>
    </row>
    <row r="186" spans="2:59" s="120" customFormat="1" x14ac:dyDescent="0.35">
      <c r="B186" s="118"/>
      <c r="C186" s="118"/>
      <c r="D186" s="118"/>
      <c r="E186" s="118"/>
      <c r="F186" s="118"/>
      <c r="G186" s="118"/>
      <c r="H186" s="118"/>
      <c r="I186" s="118"/>
      <c r="J186" s="118"/>
      <c r="K186" s="118"/>
      <c r="L186" s="118"/>
      <c r="M186" s="118"/>
      <c r="N186" s="118"/>
      <c r="O186" s="118"/>
      <c r="P186" s="118"/>
      <c r="Q186" s="118"/>
      <c r="R186" s="118"/>
      <c r="S186" s="118"/>
      <c r="T186" s="118"/>
      <c r="U186" s="118"/>
      <c r="V186" s="118"/>
      <c r="W186" s="118"/>
      <c r="X186" s="118"/>
      <c r="Y186" s="118"/>
      <c r="Z186" s="118"/>
      <c r="AA186" s="118"/>
      <c r="AB186" s="118"/>
      <c r="AC186" s="118"/>
      <c r="AD186" s="118"/>
      <c r="AE186" s="118"/>
      <c r="AF186" s="118"/>
      <c r="AG186" s="118"/>
      <c r="AH186" s="118"/>
      <c r="AI186" s="118"/>
      <c r="AJ186" s="118"/>
      <c r="AK186" s="118"/>
      <c r="AL186" s="118"/>
      <c r="AM186" s="118"/>
      <c r="AN186" s="118"/>
      <c r="AO186" s="118"/>
      <c r="AP186" s="118"/>
      <c r="AQ186" s="118"/>
      <c r="AR186" s="118"/>
      <c r="AS186" s="118"/>
      <c r="AT186" s="118"/>
      <c r="AU186" s="118"/>
      <c r="AV186" s="118"/>
      <c r="AW186" s="118"/>
      <c r="AX186" s="118"/>
      <c r="AY186" s="118"/>
      <c r="AZ186" s="118"/>
      <c r="BA186" s="118"/>
      <c r="BB186" s="118"/>
      <c r="BC186" s="118"/>
      <c r="BD186" s="118"/>
      <c r="BE186" s="118"/>
      <c r="BF186" s="118"/>
      <c r="BG186" s="118"/>
    </row>
    <row r="187" spans="2:59" s="120" customFormat="1" x14ac:dyDescent="0.35">
      <c r="B187" s="118"/>
      <c r="C187" s="118"/>
      <c r="D187" s="118"/>
      <c r="E187" s="118"/>
      <c r="F187" s="118"/>
      <c r="G187" s="118"/>
      <c r="H187" s="118"/>
      <c r="I187" s="118"/>
      <c r="J187" s="118"/>
      <c r="K187" s="118"/>
      <c r="L187" s="118"/>
      <c r="M187" s="118"/>
      <c r="N187" s="118"/>
      <c r="O187" s="118"/>
      <c r="P187" s="118"/>
      <c r="Q187" s="118"/>
      <c r="R187" s="118"/>
      <c r="S187" s="118"/>
      <c r="T187" s="118"/>
      <c r="U187" s="118"/>
      <c r="V187" s="118"/>
      <c r="W187" s="118"/>
      <c r="X187" s="118"/>
      <c r="Y187" s="118"/>
      <c r="Z187" s="118"/>
      <c r="AA187" s="118"/>
      <c r="AB187" s="118"/>
      <c r="AC187" s="118"/>
      <c r="AD187" s="118"/>
      <c r="AE187" s="118"/>
      <c r="AF187" s="118"/>
      <c r="AG187" s="118"/>
      <c r="AH187" s="118"/>
      <c r="AI187" s="118"/>
      <c r="AJ187" s="118"/>
      <c r="AK187" s="118"/>
      <c r="AL187" s="118"/>
      <c r="AM187" s="118"/>
      <c r="AN187" s="118"/>
      <c r="AO187" s="118"/>
      <c r="AP187" s="118"/>
      <c r="AQ187" s="118"/>
      <c r="AR187" s="118"/>
      <c r="AS187" s="118"/>
      <c r="AT187" s="118"/>
      <c r="AU187" s="118"/>
      <c r="AV187" s="118"/>
      <c r="AW187" s="118"/>
      <c r="AX187" s="118"/>
      <c r="AY187" s="118"/>
      <c r="AZ187" s="118"/>
      <c r="BA187" s="118"/>
      <c r="BB187" s="118"/>
      <c r="BC187" s="118"/>
      <c r="BD187" s="118"/>
      <c r="BE187" s="118"/>
      <c r="BF187" s="118"/>
      <c r="BG187" s="118"/>
    </row>
    <row r="188" spans="2:59" s="120" customFormat="1" x14ac:dyDescent="0.35">
      <c r="B188" s="118"/>
      <c r="C188" s="118"/>
      <c r="D188" s="118"/>
      <c r="E188" s="118"/>
      <c r="F188" s="118"/>
      <c r="G188" s="118"/>
      <c r="H188" s="118"/>
      <c r="I188" s="118"/>
      <c r="J188" s="118"/>
      <c r="K188" s="118"/>
      <c r="L188" s="118"/>
      <c r="M188" s="118"/>
      <c r="N188" s="118"/>
      <c r="O188" s="118"/>
      <c r="P188" s="118"/>
      <c r="Q188" s="118"/>
      <c r="R188" s="118"/>
      <c r="S188" s="118"/>
      <c r="T188" s="118"/>
      <c r="U188" s="118"/>
      <c r="V188" s="118"/>
      <c r="W188" s="118"/>
      <c r="X188" s="118"/>
      <c r="Y188" s="118"/>
      <c r="Z188" s="118"/>
      <c r="AA188" s="118"/>
      <c r="AB188" s="118"/>
      <c r="AC188" s="118"/>
      <c r="AD188" s="118"/>
      <c r="AE188" s="118"/>
      <c r="AF188" s="118"/>
      <c r="AG188" s="118"/>
      <c r="AH188" s="118"/>
      <c r="AI188" s="118"/>
      <c r="AJ188" s="118"/>
      <c r="AK188" s="118"/>
      <c r="AL188" s="118"/>
      <c r="AM188" s="118"/>
      <c r="AN188" s="118"/>
      <c r="AO188" s="118"/>
      <c r="AP188" s="118"/>
      <c r="AQ188" s="118"/>
      <c r="AR188" s="118"/>
      <c r="AS188" s="118"/>
      <c r="AT188" s="118"/>
      <c r="AU188" s="118"/>
      <c r="AV188" s="118"/>
      <c r="AW188" s="118"/>
      <c r="AX188" s="118"/>
      <c r="AY188" s="118"/>
      <c r="AZ188" s="118"/>
      <c r="BA188" s="118"/>
      <c r="BB188" s="118"/>
      <c r="BC188" s="118"/>
      <c r="BD188" s="118"/>
      <c r="BE188" s="118"/>
      <c r="BF188" s="118"/>
      <c r="BG188" s="118"/>
    </row>
    <row r="189" spans="2:59" s="120" customFormat="1" x14ac:dyDescent="0.35">
      <c r="B189" s="118"/>
      <c r="C189" s="118"/>
      <c r="D189" s="118"/>
      <c r="E189" s="118"/>
      <c r="F189" s="118"/>
      <c r="G189" s="118"/>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c r="AF189" s="118"/>
      <c r="AG189" s="118"/>
      <c r="AH189" s="118"/>
      <c r="AI189" s="118"/>
      <c r="AJ189" s="118"/>
      <c r="AK189" s="118"/>
      <c r="AL189" s="118"/>
      <c r="AM189" s="118"/>
      <c r="AN189" s="118"/>
      <c r="AO189" s="118"/>
      <c r="AP189" s="118"/>
      <c r="AQ189" s="118"/>
      <c r="AR189" s="118"/>
      <c r="AS189" s="118"/>
      <c r="AT189" s="118"/>
      <c r="AU189" s="118"/>
      <c r="AV189" s="118"/>
      <c r="AW189" s="118"/>
      <c r="AX189" s="118"/>
      <c r="AY189" s="118"/>
      <c r="AZ189" s="118"/>
      <c r="BA189" s="118"/>
      <c r="BB189" s="118"/>
      <c r="BC189" s="118"/>
      <c r="BD189" s="118"/>
      <c r="BE189" s="118"/>
      <c r="BF189" s="118"/>
      <c r="BG189" s="118"/>
    </row>
    <row r="190" spans="2:59" s="120" customFormat="1" x14ac:dyDescent="0.35">
      <c r="B190" s="118"/>
      <c r="C190" s="118"/>
      <c r="D190" s="118"/>
      <c r="E190" s="118"/>
      <c r="F190" s="118"/>
      <c r="G190" s="118"/>
      <c r="H190" s="118"/>
      <c r="I190" s="118"/>
      <c r="J190" s="118"/>
      <c r="K190" s="118"/>
      <c r="L190" s="118"/>
      <c r="M190" s="118"/>
      <c r="N190" s="118"/>
      <c r="O190" s="118"/>
      <c r="P190" s="118"/>
      <c r="Q190" s="118"/>
      <c r="R190" s="118"/>
      <c r="S190" s="118"/>
      <c r="T190" s="118"/>
      <c r="U190" s="118"/>
      <c r="V190" s="118"/>
      <c r="W190" s="118"/>
      <c r="X190" s="118"/>
      <c r="Y190" s="118"/>
      <c r="Z190" s="118"/>
      <c r="AA190" s="118"/>
      <c r="AB190" s="118"/>
      <c r="AC190" s="118"/>
      <c r="AD190" s="118"/>
      <c r="AE190" s="118"/>
      <c r="AF190" s="118"/>
      <c r="AG190" s="118"/>
      <c r="AH190" s="118"/>
      <c r="AI190" s="118"/>
      <c r="AJ190" s="118"/>
      <c r="AK190" s="118"/>
      <c r="AL190" s="118"/>
      <c r="AM190" s="118"/>
      <c r="AN190" s="118"/>
      <c r="AO190" s="118"/>
      <c r="AP190" s="118"/>
      <c r="AQ190" s="118"/>
      <c r="AR190" s="118"/>
      <c r="AS190" s="118"/>
      <c r="AT190" s="118"/>
      <c r="AU190" s="118"/>
      <c r="AV190" s="118"/>
      <c r="AW190" s="118"/>
      <c r="AX190" s="118"/>
      <c r="AY190" s="118"/>
      <c r="AZ190" s="118"/>
      <c r="BA190" s="118"/>
      <c r="BB190" s="118"/>
      <c r="BC190" s="118"/>
      <c r="BD190" s="118"/>
      <c r="BE190" s="118"/>
      <c r="BF190" s="118"/>
      <c r="BG190" s="118"/>
    </row>
    <row r="191" spans="2:59" s="120" customFormat="1" x14ac:dyDescent="0.35">
      <c r="B191" s="118"/>
      <c r="C191" s="118"/>
      <c r="D191" s="118"/>
      <c r="E191" s="118"/>
      <c r="F191" s="118"/>
      <c r="G191" s="118"/>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c r="AF191" s="118"/>
      <c r="AG191" s="118"/>
      <c r="AH191" s="118"/>
      <c r="AI191" s="118"/>
      <c r="AJ191" s="118"/>
      <c r="AK191" s="118"/>
      <c r="AL191" s="118"/>
      <c r="AM191" s="118"/>
      <c r="AN191" s="118"/>
      <c r="AO191" s="118"/>
      <c r="AP191" s="118"/>
      <c r="AQ191" s="118"/>
      <c r="AR191" s="118"/>
      <c r="AS191" s="118"/>
      <c r="AT191" s="118"/>
      <c r="AU191" s="118"/>
      <c r="AV191" s="118"/>
      <c r="AW191" s="118"/>
      <c r="AX191" s="118"/>
      <c r="AY191" s="118"/>
      <c r="AZ191" s="118"/>
      <c r="BA191" s="118"/>
      <c r="BB191" s="118"/>
      <c r="BC191" s="118"/>
      <c r="BD191" s="118"/>
      <c r="BE191" s="118"/>
      <c r="BF191" s="118"/>
      <c r="BG191" s="118"/>
    </row>
    <row r="192" spans="2:59" s="120" customFormat="1" x14ac:dyDescent="0.35">
      <c r="B192" s="118"/>
      <c r="C192" s="118"/>
      <c r="D192" s="118"/>
      <c r="E192" s="118"/>
      <c r="F192" s="118"/>
      <c r="G192" s="118"/>
      <c r="H192" s="118"/>
      <c r="I192" s="118"/>
      <c r="J192" s="118"/>
      <c r="K192" s="118"/>
      <c r="L192" s="118"/>
      <c r="M192" s="118"/>
      <c r="N192" s="118"/>
      <c r="O192" s="118"/>
      <c r="P192" s="118"/>
      <c r="Q192" s="118"/>
      <c r="R192" s="118"/>
      <c r="S192" s="118"/>
      <c r="T192" s="118"/>
      <c r="U192" s="118"/>
      <c r="V192" s="118"/>
      <c r="W192" s="118"/>
      <c r="X192" s="118"/>
      <c r="Y192" s="118"/>
      <c r="Z192" s="118"/>
      <c r="AA192" s="118"/>
      <c r="AB192" s="118"/>
      <c r="AC192" s="118"/>
      <c r="AD192" s="118"/>
      <c r="AE192" s="118"/>
      <c r="AF192" s="118"/>
      <c r="AG192" s="118"/>
      <c r="AH192" s="118"/>
      <c r="AI192" s="118"/>
      <c r="AJ192" s="118"/>
      <c r="AK192" s="118"/>
      <c r="AL192" s="118"/>
      <c r="AM192" s="118"/>
      <c r="AN192" s="118"/>
      <c r="AO192" s="118"/>
      <c r="AP192" s="118"/>
      <c r="AQ192" s="118"/>
      <c r="AR192" s="118"/>
      <c r="AS192" s="118"/>
      <c r="AT192" s="118"/>
      <c r="AU192" s="118"/>
      <c r="AV192" s="118"/>
      <c r="AW192" s="118"/>
      <c r="AX192" s="118"/>
      <c r="AY192" s="118"/>
      <c r="AZ192" s="118"/>
      <c r="BA192" s="118"/>
      <c r="BB192" s="118"/>
      <c r="BC192" s="118"/>
      <c r="BD192" s="118"/>
      <c r="BE192" s="118"/>
      <c r="BF192" s="118"/>
      <c r="BG192" s="118"/>
    </row>
    <row r="193" spans="2:59" s="120" customFormat="1" x14ac:dyDescent="0.35">
      <c r="B193" s="118"/>
      <c r="C193" s="118"/>
      <c r="D193" s="118"/>
      <c r="E193" s="118"/>
      <c r="F193" s="118"/>
      <c r="G193" s="118"/>
      <c r="H193" s="118"/>
      <c r="I193" s="118"/>
      <c r="J193" s="118"/>
      <c r="K193" s="118"/>
      <c r="L193" s="118"/>
      <c r="M193" s="118"/>
      <c r="N193" s="118"/>
      <c r="O193" s="118"/>
      <c r="P193" s="118"/>
      <c r="Q193" s="118"/>
      <c r="R193" s="118"/>
      <c r="S193" s="118"/>
      <c r="T193" s="118"/>
      <c r="U193" s="118"/>
      <c r="V193" s="118"/>
      <c r="W193" s="118"/>
      <c r="X193" s="118"/>
      <c r="Y193" s="118"/>
      <c r="Z193" s="118"/>
      <c r="AA193" s="118"/>
      <c r="AB193" s="118"/>
      <c r="AC193" s="118"/>
      <c r="AD193" s="118"/>
      <c r="AE193" s="118"/>
      <c r="AF193" s="118"/>
      <c r="AG193" s="118"/>
      <c r="AH193" s="118"/>
      <c r="AI193" s="118"/>
      <c r="AJ193" s="118"/>
      <c r="AK193" s="118"/>
      <c r="AL193" s="118"/>
      <c r="AM193" s="118"/>
      <c r="AN193" s="118"/>
      <c r="AO193" s="118"/>
      <c r="AP193" s="118"/>
      <c r="AQ193" s="118"/>
      <c r="AR193" s="118"/>
      <c r="AS193" s="118"/>
      <c r="AT193" s="118"/>
      <c r="AU193" s="118"/>
      <c r="AV193" s="118"/>
      <c r="AW193" s="118"/>
      <c r="AX193" s="118"/>
      <c r="AY193" s="118"/>
      <c r="AZ193" s="118"/>
      <c r="BA193" s="118"/>
      <c r="BB193" s="118"/>
      <c r="BC193" s="118"/>
      <c r="BD193" s="118"/>
      <c r="BE193" s="118"/>
      <c r="BF193" s="118"/>
      <c r="BG193" s="118"/>
    </row>
    <row r="194" spans="2:59" s="120" customFormat="1" x14ac:dyDescent="0.35">
      <c r="B194" s="118"/>
      <c r="C194" s="118"/>
      <c r="D194" s="118"/>
      <c r="E194" s="118"/>
      <c r="F194" s="118"/>
      <c r="G194" s="118"/>
      <c r="H194" s="118"/>
      <c r="I194" s="118"/>
      <c r="J194" s="118"/>
      <c r="K194" s="118"/>
      <c r="L194" s="118"/>
      <c r="M194" s="118"/>
      <c r="N194" s="118"/>
      <c r="O194" s="118"/>
      <c r="P194" s="118"/>
      <c r="Q194" s="118"/>
      <c r="R194" s="118"/>
      <c r="S194" s="118"/>
      <c r="T194" s="118"/>
      <c r="U194" s="118"/>
      <c r="V194" s="118"/>
      <c r="W194" s="118"/>
      <c r="X194" s="118"/>
      <c r="Y194" s="118"/>
      <c r="Z194" s="118"/>
      <c r="AA194" s="118"/>
      <c r="AB194" s="118"/>
      <c r="AC194" s="118"/>
      <c r="AD194" s="118"/>
      <c r="AE194" s="118"/>
      <c r="AF194" s="118"/>
      <c r="AG194" s="118"/>
      <c r="AH194" s="118"/>
      <c r="AI194" s="118"/>
      <c r="AJ194" s="118"/>
      <c r="AK194" s="118"/>
      <c r="AL194" s="118"/>
      <c r="AM194" s="118"/>
      <c r="AN194" s="118"/>
      <c r="AO194" s="118"/>
      <c r="AP194" s="118"/>
      <c r="AQ194" s="118"/>
      <c r="AR194" s="118"/>
      <c r="AS194" s="118"/>
      <c r="AT194" s="118"/>
      <c r="AU194" s="118"/>
      <c r="AV194" s="118"/>
      <c r="AW194" s="118"/>
      <c r="AX194" s="118"/>
      <c r="AY194" s="118"/>
      <c r="AZ194" s="118"/>
      <c r="BA194" s="118"/>
      <c r="BB194" s="118"/>
      <c r="BC194" s="118"/>
      <c r="BD194" s="118"/>
      <c r="BE194" s="118"/>
      <c r="BF194" s="118"/>
      <c r="BG194" s="118"/>
    </row>
    <row r="195" spans="2:59" s="120" customFormat="1" x14ac:dyDescent="0.35">
      <c r="B195" s="118"/>
      <c r="C195" s="118"/>
      <c r="D195" s="118"/>
      <c r="E195" s="118"/>
      <c r="F195" s="118"/>
      <c r="G195" s="118"/>
      <c r="H195" s="118"/>
      <c r="I195" s="118"/>
      <c r="J195" s="118"/>
      <c r="K195" s="118"/>
      <c r="L195" s="118"/>
      <c r="M195" s="118"/>
      <c r="N195" s="118"/>
      <c r="O195" s="118"/>
      <c r="P195" s="118"/>
      <c r="Q195" s="118"/>
      <c r="R195" s="118"/>
      <c r="S195" s="118"/>
      <c r="T195" s="118"/>
      <c r="U195" s="118"/>
      <c r="V195" s="118"/>
      <c r="W195" s="118"/>
      <c r="X195" s="118"/>
      <c r="Y195" s="118"/>
      <c r="Z195" s="118"/>
      <c r="AA195" s="118"/>
      <c r="AB195" s="118"/>
      <c r="AC195" s="118"/>
      <c r="AD195" s="118"/>
      <c r="AE195" s="118"/>
      <c r="AF195" s="118"/>
      <c r="AG195" s="118"/>
      <c r="AH195" s="118"/>
      <c r="AI195" s="118"/>
      <c r="AJ195" s="118"/>
      <c r="AK195" s="118"/>
      <c r="AL195" s="118"/>
      <c r="AM195" s="118"/>
      <c r="AN195" s="118"/>
      <c r="AO195" s="118"/>
      <c r="AP195" s="118"/>
      <c r="AQ195" s="118"/>
      <c r="AR195" s="118"/>
      <c r="AS195" s="118"/>
      <c r="AT195" s="118"/>
      <c r="AU195" s="118"/>
      <c r="AV195" s="118"/>
      <c r="AW195" s="118"/>
      <c r="AX195" s="118"/>
      <c r="AY195" s="118"/>
      <c r="AZ195" s="118"/>
      <c r="BA195" s="118"/>
      <c r="BB195" s="118"/>
      <c r="BC195" s="118"/>
      <c r="BD195" s="118"/>
      <c r="BE195" s="118"/>
      <c r="BF195" s="118"/>
      <c r="BG195" s="118"/>
    </row>
    <row r="196" spans="2:59" s="120" customFormat="1" x14ac:dyDescent="0.35">
      <c r="B196" s="118"/>
      <c r="C196" s="118"/>
      <c r="D196" s="118"/>
      <c r="E196" s="118"/>
      <c r="F196" s="118"/>
      <c r="G196" s="118"/>
      <c r="H196" s="118"/>
      <c r="I196" s="118"/>
      <c r="J196" s="118"/>
      <c r="K196" s="118"/>
      <c r="L196" s="118"/>
      <c r="M196" s="118"/>
      <c r="N196" s="118"/>
      <c r="O196" s="118"/>
      <c r="P196" s="118"/>
      <c r="Q196" s="118"/>
      <c r="R196" s="118"/>
      <c r="S196" s="118"/>
      <c r="T196" s="118"/>
      <c r="U196" s="118"/>
      <c r="V196" s="118"/>
      <c r="W196" s="118"/>
      <c r="X196" s="118"/>
      <c r="Y196" s="118"/>
      <c r="Z196" s="118"/>
      <c r="AA196" s="118"/>
      <c r="AB196" s="118"/>
      <c r="AC196" s="118"/>
      <c r="AD196" s="118"/>
      <c r="AE196" s="118"/>
      <c r="AF196" s="118"/>
      <c r="AG196" s="118"/>
      <c r="AH196" s="118"/>
      <c r="AI196" s="118"/>
      <c r="AJ196" s="118"/>
      <c r="AK196" s="118"/>
      <c r="AL196" s="118"/>
      <c r="AM196" s="118"/>
      <c r="AN196" s="118"/>
      <c r="AO196" s="118"/>
      <c r="AP196" s="118"/>
      <c r="AQ196" s="118"/>
      <c r="AR196" s="118"/>
      <c r="AS196" s="118"/>
      <c r="AT196" s="118"/>
      <c r="AU196" s="118"/>
      <c r="AV196" s="118"/>
      <c r="AW196" s="118"/>
      <c r="AX196" s="118"/>
      <c r="AY196" s="118"/>
      <c r="AZ196" s="118"/>
      <c r="BA196" s="118"/>
      <c r="BB196" s="118"/>
      <c r="BC196" s="118"/>
      <c r="BD196" s="118"/>
      <c r="BE196" s="118"/>
      <c r="BF196" s="118"/>
      <c r="BG196" s="118"/>
    </row>
    <row r="197" spans="2:59" s="120" customFormat="1" x14ac:dyDescent="0.35">
      <c r="B197" s="118"/>
      <c r="C197" s="118"/>
      <c r="D197" s="118"/>
      <c r="E197" s="118"/>
      <c r="F197" s="118"/>
      <c r="G197" s="118"/>
      <c r="H197" s="118"/>
      <c r="I197" s="118"/>
      <c r="J197" s="118"/>
      <c r="K197" s="118"/>
      <c r="L197" s="118"/>
      <c r="M197" s="118"/>
      <c r="N197" s="118"/>
      <c r="O197" s="118"/>
      <c r="P197" s="118"/>
      <c r="Q197" s="118"/>
      <c r="R197" s="118"/>
      <c r="S197" s="118"/>
      <c r="T197" s="118"/>
      <c r="U197" s="118"/>
      <c r="V197" s="118"/>
      <c r="W197" s="118"/>
      <c r="X197" s="118"/>
      <c r="Y197" s="118"/>
      <c r="Z197" s="118"/>
      <c r="AA197" s="118"/>
      <c r="AB197" s="118"/>
      <c r="AC197" s="118"/>
      <c r="AD197" s="118"/>
      <c r="AE197" s="118"/>
      <c r="AF197" s="118"/>
      <c r="AG197" s="118"/>
      <c r="AH197" s="118"/>
      <c r="AI197" s="118"/>
      <c r="AJ197" s="118"/>
      <c r="AK197" s="118"/>
      <c r="AL197" s="118"/>
      <c r="AM197" s="118"/>
      <c r="AN197" s="118"/>
      <c r="AO197" s="118"/>
      <c r="AP197" s="118"/>
      <c r="AQ197" s="118"/>
      <c r="AR197" s="118"/>
      <c r="AS197" s="118"/>
      <c r="AT197" s="118"/>
      <c r="AU197" s="118"/>
      <c r="AV197" s="118"/>
      <c r="AW197" s="118"/>
      <c r="AX197" s="118"/>
      <c r="AY197" s="118"/>
      <c r="AZ197" s="118"/>
      <c r="BA197" s="118"/>
      <c r="BB197" s="118"/>
      <c r="BC197" s="118"/>
      <c r="BD197" s="118"/>
      <c r="BE197" s="118"/>
      <c r="BF197" s="118"/>
      <c r="BG197" s="118"/>
    </row>
    <row r="198" spans="2:59" s="120" customFormat="1" x14ac:dyDescent="0.35">
      <c r="B198" s="118"/>
      <c r="C198" s="118"/>
      <c r="D198" s="118"/>
      <c r="E198" s="118"/>
      <c r="F198" s="118"/>
      <c r="G198" s="118"/>
      <c r="H198" s="118"/>
      <c r="I198" s="118"/>
      <c r="J198" s="118"/>
      <c r="K198" s="118"/>
      <c r="L198" s="118"/>
      <c r="M198" s="118"/>
      <c r="N198" s="118"/>
      <c r="O198" s="118"/>
      <c r="P198" s="118"/>
      <c r="Q198" s="118"/>
      <c r="R198" s="118"/>
      <c r="S198" s="118"/>
      <c r="T198" s="118"/>
      <c r="U198" s="118"/>
      <c r="V198" s="118"/>
      <c r="W198" s="118"/>
      <c r="X198" s="118"/>
      <c r="Y198" s="118"/>
      <c r="Z198" s="118"/>
      <c r="AA198" s="118"/>
      <c r="AB198" s="118"/>
      <c r="AC198" s="118"/>
      <c r="AD198" s="118"/>
      <c r="AE198" s="118"/>
      <c r="AF198" s="118"/>
      <c r="AG198" s="118"/>
      <c r="AH198" s="118"/>
      <c r="AI198" s="118"/>
      <c r="AJ198" s="118"/>
      <c r="AK198" s="118"/>
      <c r="AL198" s="118"/>
      <c r="AM198" s="118"/>
      <c r="AN198" s="118"/>
      <c r="AO198" s="118"/>
      <c r="AP198" s="118"/>
      <c r="AQ198" s="118"/>
      <c r="AR198" s="118"/>
      <c r="AS198" s="118"/>
      <c r="AT198" s="118"/>
      <c r="AU198" s="118"/>
      <c r="AV198" s="118"/>
      <c r="AW198" s="118"/>
      <c r="AX198" s="118"/>
      <c r="AY198" s="118"/>
      <c r="AZ198" s="118"/>
      <c r="BA198" s="118"/>
      <c r="BB198" s="118"/>
      <c r="BC198" s="118"/>
      <c r="BD198" s="118"/>
      <c r="BE198" s="118"/>
      <c r="BF198" s="118"/>
      <c r="BG198" s="118"/>
    </row>
    <row r="199" spans="2:59" s="120" customFormat="1" x14ac:dyDescent="0.35">
      <c r="B199" s="118"/>
      <c r="C199" s="118"/>
      <c r="D199" s="118"/>
      <c r="E199" s="118"/>
      <c r="F199" s="118"/>
      <c r="G199" s="118"/>
      <c r="H199" s="118"/>
      <c r="I199" s="118"/>
      <c r="J199" s="118"/>
      <c r="K199" s="118"/>
      <c r="L199" s="118"/>
      <c r="M199" s="118"/>
      <c r="N199" s="118"/>
      <c r="O199" s="118"/>
      <c r="P199" s="118"/>
      <c r="Q199" s="118"/>
      <c r="R199" s="118"/>
      <c r="S199" s="118"/>
      <c r="T199" s="118"/>
      <c r="U199" s="118"/>
      <c r="V199" s="118"/>
      <c r="W199" s="118"/>
      <c r="X199" s="118"/>
      <c r="Y199" s="118"/>
      <c r="Z199" s="118"/>
      <c r="AA199" s="118"/>
      <c r="AB199" s="118"/>
      <c r="AC199" s="118"/>
      <c r="AD199" s="118"/>
      <c r="AE199" s="118"/>
      <c r="AF199" s="118"/>
      <c r="AG199" s="118"/>
      <c r="AH199" s="118"/>
      <c r="AI199" s="118"/>
      <c r="AJ199" s="118"/>
      <c r="AK199" s="118"/>
      <c r="AL199" s="118"/>
      <c r="AM199" s="118"/>
      <c r="AN199" s="118"/>
      <c r="AO199" s="118"/>
      <c r="AP199" s="118"/>
      <c r="AQ199" s="118"/>
      <c r="AR199" s="118"/>
      <c r="AS199" s="118"/>
      <c r="AT199" s="118"/>
      <c r="AU199" s="118"/>
      <c r="AV199" s="118"/>
      <c r="AW199" s="118"/>
      <c r="AX199" s="118"/>
      <c r="AY199" s="118"/>
      <c r="AZ199" s="118"/>
      <c r="BA199" s="118"/>
      <c r="BB199" s="118"/>
      <c r="BC199" s="118"/>
      <c r="BD199" s="118"/>
      <c r="BE199" s="118"/>
      <c r="BF199" s="118"/>
      <c r="BG199" s="118"/>
    </row>
    <row r="200" spans="2:59" s="120" customFormat="1" x14ac:dyDescent="0.35">
      <c r="B200" s="118"/>
      <c r="C200" s="118"/>
      <c r="D200" s="118"/>
      <c r="E200" s="118"/>
      <c r="F200" s="118"/>
      <c r="G200" s="118"/>
      <c r="H200" s="118"/>
      <c r="I200" s="118"/>
      <c r="J200" s="118"/>
      <c r="K200" s="118"/>
      <c r="L200" s="118"/>
      <c r="M200" s="118"/>
      <c r="N200" s="118"/>
      <c r="O200" s="118"/>
      <c r="P200" s="118"/>
      <c r="Q200" s="118"/>
      <c r="R200" s="118"/>
      <c r="S200" s="118"/>
      <c r="T200" s="118"/>
      <c r="U200" s="118"/>
      <c r="V200" s="118"/>
      <c r="W200" s="118"/>
      <c r="X200" s="118"/>
      <c r="Y200" s="118"/>
      <c r="Z200" s="118"/>
      <c r="AA200" s="118"/>
      <c r="AB200" s="118"/>
      <c r="AC200" s="118"/>
      <c r="AD200" s="118"/>
      <c r="AE200" s="118"/>
      <c r="AF200" s="118"/>
      <c r="AG200" s="118"/>
      <c r="AH200" s="118"/>
      <c r="AI200" s="118"/>
      <c r="AJ200" s="118"/>
      <c r="AK200" s="118"/>
      <c r="AL200" s="118"/>
      <c r="AM200" s="118"/>
      <c r="AN200" s="118"/>
      <c r="AO200" s="118"/>
      <c r="AP200" s="118"/>
      <c r="AQ200" s="118"/>
      <c r="AR200" s="118"/>
      <c r="AS200" s="118"/>
      <c r="AT200" s="118"/>
      <c r="AU200" s="118"/>
      <c r="AV200" s="118"/>
      <c r="AW200" s="118"/>
      <c r="AX200" s="118"/>
      <c r="AY200" s="118"/>
      <c r="AZ200" s="118"/>
      <c r="BA200" s="118"/>
      <c r="BB200" s="118"/>
      <c r="BC200" s="118"/>
      <c r="BD200" s="118"/>
      <c r="BE200" s="118"/>
      <c r="BF200" s="118"/>
      <c r="BG200" s="118"/>
    </row>
    <row r="201" spans="2:59" s="120" customFormat="1" x14ac:dyDescent="0.35">
      <c r="B201" s="118"/>
      <c r="C201" s="118"/>
      <c r="D201" s="118"/>
      <c r="E201" s="118"/>
      <c r="F201" s="118"/>
      <c r="G201" s="118"/>
      <c r="H201" s="118"/>
      <c r="I201" s="118"/>
      <c r="J201" s="118"/>
      <c r="K201" s="118"/>
      <c r="L201" s="118"/>
      <c r="M201" s="118"/>
      <c r="N201" s="118"/>
      <c r="O201" s="118"/>
      <c r="P201" s="118"/>
      <c r="Q201" s="118"/>
      <c r="R201" s="118"/>
      <c r="S201" s="118"/>
      <c r="T201" s="118"/>
      <c r="U201" s="118"/>
      <c r="V201" s="118"/>
      <c r="W201" s="118"/>
      <c r="X201" s="118"/>
      <c r="Y201" s="118"/>
      <c r="Z201" s="118"/>
      <c r="AA201" s="118"/>
      <c r="AB201" s="118"/>
      <c r="AC201" s="118"/>
      <c r="AD201" s="118"/>
      <c r="AE201" s="118"/>
      <c r="AF201" s="118"/>
      <c r="AG201" s="118"/>
      <c r="AH201" s="118"/>
      <c r="AI201" s="118"/>
      <c r="AJ201" s="118"/>
      <c r="AK201" s="118"/>
      <c r="AL201" s="118"/>
      <c r="AM201" s="118"/>
      <c r="AN201" s="118"/>
      <c r="AO201" s="118"/>
      <c r="AP201" s="118"/>
      <c r="AQ201" s="118"/>
      <c r="AR201" s="118"/>
      <c r="AS201" s="118"/>
      <c r="AT201" s="118"/>
      <c r="AU201" s="118"/>
      <c r="AV201" s="118"/>
      <c r="AW201" s="118"/>
      <c r="AX201" s="118"/>
      <c r="AY201" s="118"/>
      <c r="AZ201" s="118"/>
      <c r="BA201" s="118"/>
      <c r="BB201" s="118"/>
      <c r="BC201" s="118"/>
      <c r="BD201" s="118"/>
      <c r="BE201" s="118"/>
      <c r="BF201" s="118"/>
      <c r="BG201" s="118"/>
    </row>
    <row r="202" spans="2:59" s="120" customFormat="1" x14ac:dyDescent="0.35">
      <c r="B202" s="118"/>
      <c r="C202" s="118"/>
      <c r="D202" s="118"/>
      <c r="E202" s="118"/>
      <c r="F202" s="118"/>
      <c r="G202" s="118"/>
      <c r="H202" s="118"/>
      <c r="I202" s="118"/>
      <c r="J202" s="118"/>
      <c r="K202" s="118"/>
      <c r="L202" s="118"/>
      <c r="M202" s="118"/>
      <c r="N202" s="118"/>
      <c r="O202" s="118"/>
      <c r="P202" s="118"/>
      <c r="Q202" s="118"/>
      <c r="R202" s="118"/>
      <c r="S202" s="118"/>
      <c r="T202" s="118"/>
      <c r="U202" s="118"/>
      <c r="V202" s="118"/>
      <c r="W202" s="118"/>
      <c r="X202" s="118"/>
      <c r="Y202" s="118"/>
      <c r="Z202" s="118"/>
      <c r="AA202" s="118"/>
      <c r="AB202" s="118"/>
      <c r="AC202" s="118"/>
      <c r="AD202" s="118"/>
      <c r="AE202" s="118"/>
      <c r="AF202" s="118"/>
      <c r="AG202" s="118"/>
      <c r="AH202" s="118"/>
      <c r="AI202" s="118"/>
      <c r="AJ202" s="118"/>
      <c r="AK202" s="118"/>
      <c r="AL202" s="118"/>
      <c r="AM202" s="118"/>
      <c r="AN202" s="118"/>
      <c r="AO202" s="118"/>
      <c r="AP202" s="118"/>
      <c r="AQ202" s="118"/>
      <c r="AR202" s="118"/>
      <c r="AS202" s="118"/>
      <c r="AT202" s="118"/>
      <c r="AU202" s="118"/>
      <c r="AV202" s="118"/>
      <c r="AW202" s="118"/>
      <c r="AX202" s="118"/>
      <c r="AY202" s="118"/>
      <c r="AZ202" s="118"/>
      <c r="BA202" s="118"/>
      <c r="BB202" s="118"/>
      <c r="BC202" s="118"/>
      <c r="BD202" s="118"/>
      <c r="BE202" s="118"/>
      <c r="BF202" s="118"/>
      <c r="BG202" s="118"/>
    </row>
    <row r="203" spans="2:59" s="120" customFormat="1" x14ac:dyDescent="0.35">
      <c r="B203" s="118"/>
      <c r="C203" s="118"/>
      <c r="D203" s="118"/>
      <c r="E203" s="118"/>
      <c r="F203" s="118"/>
      <c r="G203" s="118"/>
      <c r="H203" s="118"/>
      <c r="I203" s="118"/>
      <c r="J203" s="118"/>
      <c r="K203" s="118"/>
      <c r="L203" s="118"/>
      <c r="M203" s="118"/>
      <c r="N203" s="118"/>
      <c r="O203" s="118"/>
      <c r="P203" s="118"/>
      <c r="Q203" s="118"/>
      <c r="R203" s="118"/>
      <c r="S203" s="118"/>
      <c r="T203" s="118"/>
      <c r="U203" s="118"/>
      <c r="V203" s="118"/>
      <c r="W203" s="118"/>
      <c r="X203" s="118"/>
      <c r="Y203" s="118"/>
      <c r="Z203" s="118"/>
      <c r="AA203" s="118"/>
      <c r="AB203" s="118"/>
      <c r="AC203" s="118"/>
      <c r="AD203" s="118"/>
      <c r="AE203" s="118"/>
      <c r="AF203" s="118"/>
      <c r="AG203" s="118"/>
      <c r="AH203" s="118"/>
      <c r="AI203" s="118"/>
      <c r="AJ203" s="118"/>
      <c r="AK203" s="118"/>
      <c r="AL203" s="118"/>
      <c r="AM203" s="118"/>
      <c r="AN203" s="118"/>
      <c r="AO203" s="118"/>
      <c r="AP203" s="118"/>
      <c r="AQ203" s="118"/>
      <c r="AR203" s="118"/>
      <c r="AS203" s="118"/>
      <c r="AT203" s="118"/>
      <c r="AU203" s="118"/>
      <c r="AV203" s="118"/>
      <c r="AW203" s="118"/>
      <c r="AX203" s="118"/>
      <c r="AY203" s="118"/>
      <c r="AZ203" s="118"/>
      <c r="BA203" s="118"/>
      <c r="BB203" s="118"/>
      <c r="BC203" s="118"/>
      <c r="BD203" s="118"/>
      <c r="BE203" s="118"/>
      <c r="BF203" s="118"/>
      <c r="BG203" s="118"/>
    </row>
    <row r="204" spans="2:59" s="120" customFormat="1" x14ac:dyDescent="0.35">
      <c r="B204" s="118"/>
      <c r="C204" s="118"/>
      <c r="D204" s="118"/>
      <c r="E204" s="118"/>
      <c r="F204" s="118"/>
      <c r="G204" s="118"/>
      <c r="H204" s="118"/>
      <c r="I204" s="118"/>
      <c r="J204" s="118"/>
      <c r="K204" s="118"/>
      <c r="L204" s="118"/>
      <c r="M204" s="118"/>
      <c r="N204" s="118"/>
      <c r="O204" s="118"/>
      <c r="P204" s="118"/>
      <c r="Q204" s="118"/>
      <c r="R204" s="118"/>
      <c r="S204" s="118"/>
      <c r="T204" s="118"/>
      <c r="U204" s="118"/>
      <c r="V204" s="118"/>
      <c r="W204" s="118"/>
      <c r="X204" s="118"/>
      <c r="Y204" s="118"/>
      <c r="Z204" s="118"/>
      <c r="AA204" s="118"/>
      <c r="AB204" s="118"/>
      <c r="AC204" s="118"/>
      <c r="AD204" s="118"/>
      <c r="AE204" s="118"/>
      <c r="AF204" s="118"/>
      <c r="AG204" s="118"/>
      <c r="AH204" s="118"/>
      <c r="AI204" s="118"/>
      <c r="AJ204" s="118"/>
      <c r="AK204" s="118"/>
      <c r="AL204" s="118"/>
      <c r="AM204" s="118"/>
      <c r="AN204" s="118"/>
      <c r="AO204" s="118"/>
      <c r="AP204" s="118"/>
      <c r="AQ204" s="118"/>
      <c r="AR204" s="118"/>
      <c r="AS204" s="118"/>
      <c r="AT204" s="118"/>
      <c r="AU204" s="118"/>
      <c r="AV204" s="118"/>
      <c r="AW204" s="118"/>
      <c r="AX204" s="118"/>
      <c r="AY204" s="118"/>
      <c r="AZ204" s="118"/>
      <c r="BA204" s="118"/>
      <c r="BB204" s="118"/>
      <c r="BC204" s="118"/>
      <c r="BD204" s="118"/>
      <c r="BE204" s="118"/>
      <c r="BF204" s="118"/>
      <c r="BG204" s="118"/>
    </row>
    <row r="205" spans="2:59" s="120" customFormat="1" x14ac:dyDescent="0.35">
      <c r="B205" s="118"/>
      <c r="C205" s="118"/>
      <c r="D205" s="118"/>
      <c r="E205" s="118"/>
      <c r="F205" s="118"/>
      <c r="G205" s="118"/>
      <c r="H205" s="118"/>
      <c r="I205" s="118"/>
      <c r="J205" s="118"/>
      <c r="K205" s="118"/>
      <c r="L205" s="118"/>
      <c r="M205" s="118"/>
      <c r="N205" s="118"/>
      <c r="O205" s="118"/>
      <c r="P205" s="118"/>
      <c r="Q205" s="118"/>
      <c r="R205" s="118"/>
      <c r="S205" s="118"/>
      <c r="T205" s="118"/>
      <c r="U205" s="118"/>
      <c r="V205" s="118"/>
      <c r="W205" s="118"/>
      <c r="X205" s="118"/>
      <c r="Y205" s="118"/>
      <c r="Z205" s="118"/>
      <c r="AA205" s="118"/>
      <c r="AB205" s="118"/>
      <c r="AC205" s="118"/>
      <c r="AD205" s="118"/>
      <c r="AE205" s="118"/>
      <c r="AF205" s="118"/>
      <c r="AG205" s="118"/>
      <c r="AH205" s="118"/>
      <c r="AI205" s="118"/>
      <c r="AJ205" s="118"/>
      <c r="AK205" s="118"/>
      <c r="AL205" s="118"/>
      <c r="AM205" s="118"/>
      <c r="AN205" s="118"/>
      <c r="AO205" s="118"/>
      <c r="AP205" s="118"/>
      <c r="AQ205" s="118"/>
      <c r="AR205" s="118"/>
      <c r="AS205" s="118"/>
      <c r="AT205" s="118"/>
      <c r="AU205" s="118"/>
      <c r="AV205" s="118"/>
      <c r="AW205" s="118"/>
      <c r="AX205" s="118"/>
      <c r="AY205" s="118"/>
      <c r="AZ205" s="118"/>
      <c r="BA205" s="118"/>
      <c r="BB205" s="118"/>
      <c r="BC205" s="118"/>
      <c r="BD205" s="118"/>
      <c r="BE205" s="118"/>
      <c r="BF205" s="118"/>
      <c r="BG205" s="118"/>
    </row>
    <row r="206" spans="2:59" s="120" customFormat="1" x14ac:dyDescent="0.35">
      <c r="B206" s="118"/>
      <c r="C206" s="118"/>
      <c r="D206" s="118"/>
      <c r="E206" s="118"/>
      <c r="F206" s="118"/>
      <c r="G206" s="118"/>
      <c r="H206" s="118"/>
      <c r="I206" s="118"/>
      <c r="J206" s="118"/>
      <c r="K206" s="118"/>
      <c r="L206" s="118"/>
      <c r="M206" s="118"/>
      <c r="N206" s="118"/>
      <c r="O206" s="118"/>
      <c r="P206" s="118"/>
      <c r="Q206" s="118"/>
      <c r="R206" s="118"/>
      <c r="S206" s="118"/>
      <c r="T206" s="118"/>
      <c r="U206" s="118"/>
      <c r="V206" s="118"/>
      <c r="W206" s="118"/>
      <c r="X206" s="118"/>
      <c r="Y206" s="118"/>
      <c r="Z206" s="118"/>
      <c r="AA206" s="118"/>
      <c r="AB206" s="118"/>
      <c r="AC206" s="118"/>
      <c r="AD206" s="118"/>
      <c r="AE206" s="118"/>
      <c r="AF206" s="118"/>
      <c r="AG206" s="118"/>
      <c r="AH206" s="118"/>
      <c r="AI206" s="118"/>
      <c r="AJ206" s="118"/>
      <c r="AK206" s="118"/>
      <c r="AL206" s="118"/>
      <c r="AM206" s="118"/>
      <c r="AN206" s="118"/>
      <c r="AO206" s="118"/>
      <c r="AP206" s="118"/>
      <c r="AQ206" s="118"/>
      <c r="AR206" s="118"/>
      <c r="AS206" s="118"/>
      <c r="AT206" s="118"/>
      <c r="AU206" s="118"/>
      <c r="AV206" s="118"/>
      <c r="AW206" s="118"/>
      <c r="AX206" s="118"/>
      <c r="AY206" s="118"/>
      <c r="AZ206" s="118"/>
      <c r="BA206" s="118"/>
      <c r="BB206" s="118"/>
      <c r="BC206" s="118"/>
      <c r="BD206" s="118"/>
      <c r="BE206" s="118"/>
      <c r="BF206" s="118"/>
      <c r="BG206" s="118"/>
    </row>
    <row r="207" spans="2:59" s="120" customFormat="1" x14ac:dyDescent="0.35">
      <c r="B207" s="118"/>
      <c r="C207" s="118"/>
      <c r="D207" s="118"/>
      <c r="E207" s="118"/>
      <c r="F207" s="118"/>
      <c r="G207" s="118"/>
      <c r="H207" s="118"/>
      <c r="I207" s="118"/>
      <c r="J207" s="118"/>
      <c r="K207" s="118"/>
      <c r="L207" s="118"/>
      <c r="M207" s="118"/>
      <c r="N207" s="118"/>
      <c r="O207" s="118"/>
      <c r="P207" s="118"/>
      <c r="Q207" s="118"/>
      <c r="R207" s="118"/>
      <c r="S207" s="118"/>
      <c r="T207" s="118"/>
      <c r="U207" s="118"/>
      <c r="V207" s="118"/>
      <c r="W207" s="118"/>
      <c r="X207" s="118"/>
      <c r="Y207" s="118"/>
      <c r="Z207" s="118"/>
      <c r="AA207" s="118"/>
      <c r="AB207" s="118"/>
      <c r="AC207" s="118"/>
      <c r="AD207" s="118"/>
      <c r="AE207" s="118"/>
      <c r="AF207" s="118"/>
      <c r="AG207" s="118"/>
      <c r="AH207" s="118"/>
      <c r="AI207" s="118"/>
      <c r="AJ207" s="118"/>
      <c r="AK207" s="118"/>
      <c r="AL207" s="118"/>
      <c r="AM207" s="118"/>
      <c r="AN207" s="118"/>
      <c r="AO207" s="118"/>
      <c r="AP207" s="118"/>
      <c r="AQ207" s="118"/>
      <c r="AR207" s="118"/>
      <c r="AS207" s="118"/>
      <c r="AT207" s="118"/>
      <c r="AU207" s="118"/>
      <c r="AV207" s="118"/>
      <c r="AW207" s="118"/>
      <c r="AX207" s="118"/>
      <c r="AY207" s="118"/>
      <c r="AZ207" s="118"/>
      <c r="BA207" s="118"/>
      <c r="BB207" s="118"/>
      <c r="BC207" s="118"/>
      <c r="BD207" s="118"/>
      <c r="BE207" s="118"/>
      <c r="BF207" s="118"/>
      <c r="BG207" s="118"/>
    </row>
    <row r="208" spans="2:59" s="120" customFormat="1" x14ac:dyDescent="0.35">
      <c r="B208" s="118"/>
      <c r="C208" s="118"/>
      <c r="D208" s="118"/>
      <c r="E208" s="118"/>
      <c r="F208" s="118"/>
      <c r="G208" s="118"/>
      <c r="H208" s="118"/>
      <c r="I208" s="118"/>
      <c r="J208" s="118"/>
      <c r="K208" s="118"/>
      <c r="L208" s="118"/>
      <c r="M208" s="118"/>
      <c r="N208" s="118"/>
      <c r="O208" s="118"/>
      <c r="P208" s="118"/>
      <c r="Q208" s="118"/>
      <c r="R208" s="118"/>
      <c r="S208" s="118"/>
      <c r="T208" s="118"/>
      <c r="U208" s="118"/>
      <c r="V208" s="118"/>
      <c r="W208" s="118"/>
      <c r="X208" s="118"/>
      <c r="Y208" s="118"/>
      <c r="Z208" s="118"/>
      <c r="AA208" s="118"/>
      <c r="AB208" s="118"/>
      <c r="AC208" s="118"/>
      <c r="AD208" s="118"/>
      <c r="AE208" s="118"/>
      <c r="AF208" s="118"/>
      <c r="AG208" s="118"/>
      <c r="AH208" s="118"/>
      <c r="AI208" s="118"/>
      <c r="AJ208" s="118"/>
      <c r="AK208" s="118"/>
      <c r="AL208" s="118"/>
      <c r="AM208" s="118"/>
      <c r="AN208" s="118"/>
      <c r="AO208" s="118"/>
      <c r="AP208" s="118"/>
      <c r="AQ208" s="118"/>
      <c r="AR208" s="118"/>
      <c r="AS208" s="118"/>
      <c r="AT208" s="118"/>
      <c r="AU208" s="118"/>
      <c r="AV208" s="118"/>
      <c r="AW208" s="118"/>
      <c r="AX208" s="118"/>
      <c r="AY208" s="118"/>
      <c r="AZ208" s="118"/>
      <c r="BA208" s="118"/>
      <c r="BB208" s="118"/>
      <c r="BC208" s="118"/>
      <c r="BD208" s="118"/>
      <c r="BE208" s="118"/>
      <c r="BF208" s="118"/>
      <c r="BG208" s="118"/>
    </row>
    <row r="209" spans="2:59" s="120" customFormat="1" x14ac:dyDescent="0.35">
      <c r="B209" s="118"/>
      <c r="C209" s="118"/>
      <c r="D209" s="118"/>
      <c r="E209" s="118"/>
      <c r="F209" s="118"/>
      <c r="G209" s="118"/>
      <c r="H209" s="118"/>
      <c r="I209" s="118"/>
      <c r="J209" s="118"/>
      <c r="K209" s="118"/>
      <c r="L209" s="118"/>
      <c r="M209" s="118"/>
      <c r="N209" s="118"/>
      <c r="O209" s="118"/>
      <c r="P209" s="118"/>
      <c r="Q209" s="118"/>
      <c r="R209" s="118"/>
      <c r="S209" s="118"/>
      <c r="T209" s="118"/>
      <c r="U209" s="118"/>
      <c r="V209" s="118"/>
      <c r="W209" s="118"/>
      <c r="X209" s="118"/>
      <c r="Y209" s="118"/>
      <c r="Z209" s="118"/>
      <c r="AA209" s="118"/>
      <c r="AB209" s="118"/>
      <c r="AC209" s="118"/>
      <c r="AD209" s="118"/>
      <c r="AE209" s="118"/>
      <c r="AF209" s="118"/>
      <c r="AG209" s="118"/>
      <c r="AH209" s="118"/>
      <c r="AI209" s="118"/>
      <c r="AJ209" s="118"/>
      <c r="AK209" s="118"/>
      <c r="AL209" s="118"/>
      <c r="AM209" s="118"/>
      <c r="AN209" s="118"/>
      <c r="AO209" s="118"/>
      <c r="AP209" s="118"/>
      <c r="AQ209" s="118"/>
      <c r="AR209" s="118"/>
      <c r="AS209" s="118"/>
      <c r="AT209" s="118"/>
      <c r="AU209" s="118"/>
      <c r="AV209" s="118"/>
      <c r="AW209" s="118"/>
      <c r="AX209" s="118"/>
      <c r="AY209" s="118"/>
      <c r="AZ209" s="118"/>
      <c r="BA209" s="118"/>
      <c r="BB209" s="118"/>
      <c r="BC209" s="118"/>
      <c r="BD209" s="118"/>
      <c r="BE209" s="118"/>
      <c r="BF209" s="118"/>
      <c r="BG209" s="118"/>
    </row>
    <row r="210" spans="2:59" s="120" customFormat="1" x14ac:dyDescent="0.35">
      <c r="B210" s="118"/>
      <c r="C210" s="118"/>
      <c r="D210" s="118"/>
      <c r="E210" s="118"/>
      <c r="F210" s="118"/>
      <c r="G210" s="118"/>
      <c r="H210" s="118"/>
      <c r="I210" s="118"/>
      <c r="J210" s="118"/>
      <c r="K210" s="118"/>
      <c r="L210" s="118"/>
      <c r="M210" s="118"/>
      <c r="N210" s="118"/>
      <c r="O210" s="118"/>
      <c r="P210" s="118"/>
      <c r="Q210" s="118"/>
      <c r="R210" s="118"/>
      <c r="S210" s="118"/>
      <c r="T210" s="118"/>
      <c r="U210" s="118"/>
      <c r="V210" s="118"/>
      <c r="W210" s="118"/>
      <c r="X210" s="118"/>
      <c r="Y210" s="118"/>
      <c r="Z210" s="118"/>
      <c r="AA210" s="118"/>
      <c r="AB210" s="118"/>
      <c r="AC210" s="118"/>
      <c r="AD210" s="118"/>
      <c r="AE210" s="118"/>
      <c r="AF210" s="118"/>
      <c r="AG210" s="118"/>
      <c r="AH210" s="118"/>
      <c r="AI210" s="118"/>
      <c r="AJ210" s="118"/>
      <c r="AK210" s="118"/>
      <c r="AL210" s="118"/>
      <c r="AM210" s="118"/>
      <c r="AN210" s="118"/>
      <c r="AO210" s="118"/>
      <c r="AP210" s="118"/>
      <c r="AQ210" s="118"/>
      <c r="AR210" s="118"/>
      <c r="AS210" s="118"/>
      <c r="AT210" s="118"/>
      <c r="AU210" s="118"/>
      <c r="AV210" s="118"/>
      <c r="AW210" s="118"/>
      <c r="AX210" s="118"/>
      <c r="AY210" s="118"/>
      <c r="AZ210" s="118"/>
      <c r="BA210" s="118"/>
      <c r="BB210" s="118"/>
      <c r="BC210" s="118"/>
      <c r="BD210" s="118"/>
      <c r="BE210" s="118"/>
      <c r="BF210" s="118"/>
      <c r="BG210" s="118"/>
    </row>
    <row r="211" spans="2:59" s="120" customFormat="1" x14ac:dyDescent="0.35">
      <c r="B211" s="118"/>
      <c r="C211" s="118"/>
      <c r="D211" s="118"/>
      <c r="E211" s="118"/>
      <c r="F211" s="118"/>
      <c r="G211" s="118"/>
      <c r="H211" s="118"/>
      <c r="I211" s="118"/>
      <c r="J211" s="118"/>
      <c r="K211" s="118"/>
      <c r="L211" s="118"/>
      <c r="M211" s="118"/>
      <c r="N211" s="118"/>
      <c r="O211" s="118"/>
      <c r="P211" s="118"/>
      <c r="Q211" s="118"/>
      <c r="R211" s="118"/>
      <c r="S211" s="118"/>
      <c r="T211" s="118"/>
      <c r="U211" s="118"/>
      <c r="V211" s="118"/>
      <c r="W211" s="118"/>
      <c r="X211" s="118"/>
      <c r="Y211" s="118"/>
      <c r="Z211" s="118"/>
      <c r="AA211" s="118"/>
      <c r="AB211" s="118"/>
      <c r="AC211" s="118"/>
      <c r="AD211" s="118"/>
      <c r="AE211" s="118"/>
      <c r="AF211" s="118"/>
      <c r="AG211" s="118"/>
      <c r="AH211" s="118"/>
      <c r="AI211" s="118"/>
      <c r="AJ211" s="118"/>
      <c r="AK211" s="118"/>
      <c r="AL211" s="118"/>
      <c r="AM211" s="118"/>
      <c r="AN211" s="118"/>
      <c r="AO211" s="118"/>
      <c r="AP211" s="118"/>
      <c r="AQ211" s="118"/>
      <c r="AR211" s="118"/>
      <c r="AS211" s="118"/>
      <c r="AT211" s="118"/>
      <c r="AU211" s="118"/>
      <c r="AV211" s="118"/>
      <c r="AW211" s="118"/>
      <c r="AX211" s="118"/>
      <c r="AY211" s="118"/>
      <c r="AZ211" s="118"/>
      <c r="BA211" s="118"/>
      <c r="BB211" s="118"/>
      <c r="BC211" s="118"/>
      <c r="BD211" s="118"/>
      <c r="BE211" s="118"/>
      <c r="BF211" s="118"/>
      <c r="BG211" s="118"/>
    </row>
    <row r="212" spans="2:59" s="120" customFormat="1" x14ac:dyDescent="0.35">
      <c r="B212" s="118"/>
      <c r="C212" s="118"/>
      <c r="D212" s="118"/>
      <c r="E212" s="118"/>
      <c r="F212" s="118"/>
      <c r="G212" s="118"/>
      <c r="H212" s="118"/>
      <c r="I212" s="118"/>
      <c r="J212" s="118"/>
      <c r="K212" s="118"/>
      <c r="L212" s="118"/>
      <c r="M212" s="118"/>
      <c r="N212" s="118"/>
      <c r="O212" s="118"/>
      <c r="P212" s="118"/>
      <c r="Q212" s="118"/>
      <c r="R212" s="118"/>
      <c r="S212" s="118"/>
      <c r="T212" s="118"/>
      <c r="U212" s="118"/>
      <c r="V212" s="118"/>
      <c r="W212" s="118"/>
      <c r="X212" s="118"/>
      <c r="Y212" s="118"/>
      <c r="Z212" s="118"/>
      <c r="AA212" s="118"/>
      <c r="AB212" s="118"/>
      <c r="AC212" s="118"/>
      <c r="AD212" s="118"/>
      <c r="AE212" s="118"/>
      <c r="AF212" s="118"/>
      <c r="AG212" s="118"/>
      <c r="AH212" s="118"/>
      <c r="AI212" s="118"/>
      <c r="AJ212" s="118"/>
      <c r="AK212" s="118"/>
      <c r="AL212" s="118"/>
      <c r="AM212" s="118"/>
      <c r="AN212" s="118"/>
      <c r="AO212" s="118"/>
      <c r="AP212" s="118"/>
      <c r="AQ212" s="118"/>
      <c r="AR212" s="118"/>
      <c r="AS212" s="118"/>
      <c r="AT212" s="118"/>
      <c r="AU212" s="118"/>
      <c r="AV212" s="118"/>
      <c r="AW212" s="118"/>
      <c r="AX212" s="118"/>
      <c r="AY212" s="118"/>
      <c r="AZ212" s="118"/>
      <c r="BA212" s="118"/>
      <c r="BB212" s="118"/>
      <c r="BC212" s="118"/>
      <c r="BD212" s="118"/>
      <c r="BE212" s="118"/>
      <c r="BF212" s="118"/>
      <c r="BG212" s="118"/>
    </row>
    <row r="213" spans="2:59" s="120" customFormat="1" x14ac:dyDescent="0.35">
      <c r="B213" s="118"/>
      <c r="C213" s="118"/>
      <c r="D213" s="118"/>
      <c r="E213" s="118"/>
      <c r="F213" s="118"/>
      <c r="G213" s="118"/>
      <c r="H213" s="118"/>
      <c r="I213" s="118"/>
      <c r="J213" s="118"/>
      <c r="K213" s="118"/>
      <c r="L213" s="118"/>
      <c r="M213" s="118"/>
      <c r="N213" s="118"/>
      <c r="O213" s="118"/>
      <c r="P213" s="118"/>
      <c r="Q213" s="118"/>
      <c r="R213" s="118"/>
      <c r="S213" s="118"/>
      <c r="T213" s="118"/>
      <c r="U213" s="118"/>
      <c r="V213" s="118"/>
      <c r="W213" s="118"/>
      <c r="X213" s="118"/>
      <c r="Y213" s="118"/>
      <c r="Z213" s="118"/>
      <c r="AA213" s="118"/>
      <c r="AB213" s="118"/>
      <c r="AC213" s="118"/>
      <c r="AD213" s="118"/>
      <c r="AE213" s="118"/>
      <c r="AF213" s="118"/>
      <c r="AG213" s="118"/>
      <c r="AH213" s="118"/>
      <c r="AI213" s="118"/>
      <c r="AJ213" s="118"/>
      <c r="AK213" s="118"/>
      <c r="AL213" s="118"/>
      <c r="AM213" s="118"/>
      <c r="AN213" s="118"/>
      <c r="AO213" s="118"/>
      <c r="AP213" s="118"/>
      <c r="AQ213" s="118"/>
      <c r="AR213" s="118"/>
      <c r="AS213" s="118"/>
      <c r="AT213" s="118"/>
      <c r="AU213" s="118"/>
      <c r="AV213" s="118"/>
      <c r="AW213" s="118"/>
      <c r="AX213" s="118"/>
      <c r="AY213" s="118"/>
      <c r="AZ213" s="118"/>
      <c r="BA213" s="118"/>
      <c r="BB213" s="118"/>
      <c r="BC213" s="118"/>
      <c r="BD213" s="118"/>
      <c r="BE213" s="118"/>
      <c r="BF213" s="118"/>
      <c r="BG213" s="118"/>
    </row>
    <row r="214" spans="2:59" s="120" customFormat="1" x14ac:dyDescent="0.35">
      <c r="B214" s="118"/>
      <c r="C214" s="118"/>
      <c r="D214" s="118"/>
      <c r="E214" s="118"/>
      <c r="F214" s="118"/>
      <c r="G214" s="118"/>
      <c r="H214" s="118"/>
      <c r="I214" s="118"/>
      <c r="J214" s="118"/>
      <c r="K214" s="118"/>
      <c r="L214" s="118"/>
      <c r="M214" s="118"/>
      <c r="N214" s="118"/>
      <c r="O214" s="118"/>
      <c r="P214" s="118"/>
      <c r="Q214" s="118"/>
      <c r="R214" s="118"/>
      <c r="S214" s="118"/>
      <c r="T214" s="118"/>
      <c r="U214" s="118"/>
      <c r="V214" s="118"/>
      <c r="W214" s="118"/>
      <c r="X214" s="118"/>
      <c r="Y214" s="118"/>
      <c r="Z214" s="118"/>
      <c r="AA214" s="118"/>
      <c r="AB214" s="118"/>
      <c r="AC214" s="118"/>
      <c r="AD214" s="118"/>
      <c r="AE214" s="118"/>
      <c r="AF214" s="118"/>
      <c r="AG214" s="118"/>
      <c r="AH214" s="118"/>
      <c r="AI214" s="118"/>
      <c r="AJ214" s="118"/>
      <c r="AK214" s="118"/>
      <c r="AL214" s="118"/>
      <c r="AM214" s="118"/>
      <c r="AN214" s="118"/>
      <c r="AO214" s="118"/>
      <c r="AP214" s="118"/>
      <c r="AQ214" s="118"/>
      <c r="AR214" s="118"/>
      <c r="AS214" s="118"/>
      <c r="AT214" s="118"/>
      <c r="AU214" s="118"/>
      <c r="AV214" s="118"/>
      <c r="AW214" s="118"/>
      <c r="AX214" s="118"/>
      <c r="AY214" s="118"/>
      <c r="AZ214" s="118"/>
      <c r="BA214" s="118"/>
      <c r="BB214" s="118"/>
      <c r="BC214" s="118"/>
      <c r="BD214" s="118"/>
      <c r="BE214" s="118"/>
      <c r="BF214" s="118"/>
      <c r="BG214" s="118"/>
    </row>
    <row r="215" spans="2:59" s="120" customFormat="1" x14ac:dyDescent="0.35">
      <c r="B215" s="118"/>
      <c r="C215" s="118"/>
      <c r="D215" s="118"/>
      <c r="E215" s="118"/>
      <c r="F215" s="118"/>
      <c r="G215" s="118"/>
      <c r="H215" s="118"/>
      <c r="I215" s="118"/>
      <c r="J215" s="118"/>
      <c r="K215" s="118"/>
      <c r="L215" s="118"/>
      <c r="M215" s="118"/>
      <c r="N215" s="118"/>
      <c r="O215" s="118"/>
      <c r="P215" s="118"/>
      <c r="Q215" s="118"/>
      <c r="R215" s="118"/>
      <c r="S215" s="118"/>
      <c r="T215" s="118"/>
      <c r="U215" s="118"/>
      <c r="V215" s="118"/>
      <c r="W215" s="118"/>
      <c r="X215" s="118"/>
      <c r="Y215" s="118"/>
      <c r="Z215" s="118"/>
      <c r="AA215" s="118"/>
      <c r="AB215" s="118"/>
      <c r="AC215" s="118"/>
      <c r="AD215" s="118"/>
      <c r="AE215" s="118"/>
      <c r="AF215" s="118"/>
      <c r="AG215" s="118"/>
      <c r="AH215" s="118"/>
      <c r="AI215" s="118"/>
      <c r="AJ215" s="118"/>
      <c r="AK215" s="118"/>
      <c r="AL215" s="118"/>
      <c r="AM215" s="118"/>
      <c r="AN215" s="118"/>
      <c r="AO215" s="118"/>
      <c r="AP215" s="118"/>
      <c r="AQ215" s="118"/>
      <c r="AR215" s="118"/>
      <c r="AS215" s="118"/>
      <c r="AT215" s="118"/>
      <c r="AU215" s="118"/>
      <c r="AV215" s="118"/>
      <c r="AW215" s="118"/>
      <c r="AX215" s="118"/>
      <c r="AY215" s="118"/>
      <c r="AZ215" s="118"/>
      <c r="BA215" s="118"/>
      <c r="BB215" s="118"/>
      <c r="BC215" s="118"/>
      <c r="BD215" s="118"/>
      <c r="BE215" s="118"/>
      <c r="BF215" s="118"/>
      <c r="BG215" s="118"/>
    </row>
    <row r="216" spans="2:59" s="120" customFormat="1" x14ac:dyDescent="0.35">
      <c r="B216" s="118"/>
      <c r="C216" s="118"/>
      <c r="D216" s="118"/>
      <c r="E216" s="118"/>
      <c r="F216" s="118"/>
      <c r="G216" s="118"/>
      <c r="H216" s="118"/>
      <c r="I216" s="118"/>
      <c r="J216" s="118"/>
      <c r="K216" s="118"/>
      <c r="L216" s="118"/>
      <c r="M216" s="118"/>
      <c r="N216" s="118"/>
      <c r="O216" s="118"/>
      <c r="P216" s="118"/>
      <c r="Q216" s="118"/>
      <c r="R216" s="118"/>
      <c r="S216" s="118"/>
      <c r="T216" s="118"/>
      <c r="U216" s="118"/>
      <c r="V216" s="118"/>
      <c r="W216" s="118"/>
      <c r="X216" s="118"/>
      <c r="Y216" s="118"/>
      <c r="Z216" s="118"/>
      <c r="AA216" s="118"/>
      <c r="AB216" s="118"/>
      <c r="AC216" s="118"/>
      <c r="AD216" s="118"/>
      <c r="AE216" s="118"/>
      <c r="AF216" s="118"/>
      <c r="AG216" s="118"/>
      <c r="AH216" s="118"/>
      <c r="AI216" s="118"/>
      <c r="AJ216" s="118"/>
      <c r="AK216" s="118"/>
      <c r="AL216" s="118"/>
      <c r="AM216" s="118"/>
      <c r="AN216" s="118"/>
      <c r="AO216" s="118"/>
      <c r="AP216" s="118"/>
      <c r="AQ216" s="118"/>
      <c r="AR216" s="118"/>
      <c r="AS216" s="118"/>
      <c r="AT216" s="118"/>
      <c r="AU216" s="118"/>
      <c r="AV216" s="118"/>
      <c r="AW216" s="118"/>
      <c r="AX216" s="118"/>
      <c r="AY216" s="118"/>
      <c r="AZ216" s="118"/>
      <c r="BA216" s="118"/>
      <c r="BB216" s="118"/>
      <c r="BC216" s="118"/>
      <c r="BD216" s="118"/>
      <c r="BE216" s="118"/>
      <c r="BF216" s="118"/>
      <c r="BG216" s="118"/>
    </row>
    <row r="217" spans="2:59" s="120" customFormat="1" x14ac:dyDescent="0.35">
      <c r="B217" s="118"/>
      <c r="C217" s="118"/>
      <c r="D217" s="118"/>
      <c r="E217" s="118"/>
      <c r="F217" s="118"/>
      <c r="G217" s="118"/>
      <c r="H217" s="118"/>
      <c r="I217" s="118"/>
      <c r="J217" s="118"/>
      <c r="K217" s="118"/>
      <c r="L217" s="118"/>
      <c r="M217" s="118"/>
      <c r="N217" s="118"/>
      <c r="O217" s="118"/>
      <c r="P217" s="118"/>
      <c r="Q217" s="118"/>
      <c r="R217" s="118"/>
      <c r="S217" s="118"/>
      <c r="T217" s="118"/>
      <c r="U217" s="118"/>
      <c r="V217" s="118"/>
      <c r="W217" s="118"/>
      <c r="X217" s="118"/>
      <c r="Y217" s="118"/>
      <c r="Z217" s="118"/>
      <c r="AA217" s="118"/>
      <c r="AB217" s="118"/>
      <c r="AC217" s="118"/>
      <c r="AD217" s="118"/>
      <c r="AE217" s="118"/>
      <c r="AF217" s="118"/>
      <c r="AG217" s="118"/>
      <c r="AH217" s="118"/>
      <c r="AI217" s="118"/>
      <c r="AJ217" s="118"/>
      <c r="AK217" s="118"/>
      <c r="AL217" s="118"/>
      <c r="AM217" s="118"/>
      <c r="AN217" s="118"/>
      <c r="AO217" s="118"/>
      <c r="AP217" s="118"/>
      <c r="AQ217" s="118"/>
      <c r="AR217" s="118"/>
      <c r="AS217" s="118"/>
      <c r="AT217" s="118"/>
      <c r="AU217" s="118"/>
      <c r="AV217" s="118"/>
      <c r="AW217" s="118"/>
      <c r="AX217" s="118"/>
      <c r="AY217" s="118"/>
      <c r="AZ217" s="118"/>
      <c r="BA217" s="118"/>
      <c r="BB217" s="118"/>
      <c r="BC217" s="118"/>
      <c r="BD217" s="118"/>
      <c r="BE217" s="118"/>
      <c r="BF217" s="118"/>
      <c r="BG217" s="118"/>
    </row>
    <row r="218" spans="2:59" s="120" customFormat="1" x14ac:dyDescent="0.35">
      <c r="B218" s="118"/>
      <c r="C218" s="118"/>
      <c r="D218" s="118"/>
      <c r="E218" s="118"/>
      <c r="F218" s="118"/>
      <c r="G218" s="118"/>
      <c r="H218" s="118"/>
      <c r="I218" s="118"/>
      <c r="J218" s="118"/>
      <c r="K218" s="118"/>
      <c r="L218" s="118"/>
      <c r="M218" s="118"/>
      <c r="N218" s="118"/>
      <c r="O218" s="118"/>
      <c r="P218" s="118"/>
      <c r="Q218" s="118"/>
      <c r="R218" s="118"/>
      <c r="S218" s="118"/>
      <c r="T218" s="118"/>
      <c r="U218" s="118"/>
      <c r="V218" s="118"/>
      <c r="W218" s="118"/>
      <c r="X218" s="118"/>
      <c r="Y218" s="118"/>
      <c r="Z218" s="118"/>
      <c r="AA218" s="118"/>
      <c r="AB218" s="118"/>
      <c r="AC218" s="118"/>
      <c r="AD218" s="118"/>
      <c r="AE218" s="118"/>
      <c r="AF218" s="118"/>
      <c r="AG218" s="118"/>
      <c r="AH218" s="118"/>
      <c r="AI218" s="118"/>
      <c r="AJ218" s="118"/>
      <c r="AK218" s="118"/>
      <c r="AL218" s="118"/>
      <c r="AM218" s="118"/>
      <c r="AN218" s="118"/>
      <c r="AO218" s="118"/>
      <c r="AP218" s="118"/>
      <c r="AQ218" s="118"/>
      <c r="AR218" s="118"/>
      <c r="AS218" s="118"/>
      <c r="AT218" s="118"/>
      <c r="AU218" s="118"/>
      <c r="AV218" s="118"/>
      <c r="AW218" s="118"/>
      <c r="AX218" s="118"/>
      <c r="AY218" s="118"/>
      <c r="AZ218" s="118"/>
      <c r="BA218" s="118"/>
      <c r="BB218" s="118"/>
      <c r="BC218" s="118"/>
      <c r="BD218" s="118"/>
      <c r="BE218" s="118"/>
      <c r="BF218" s="118"/>
      <c r="BG218" s="118"/>
    </row>
    <row r="219" spans="2:59" s="120" customFormat="1" x14ac:dyDescent="0.35">
      <c r="B219" s="118"/>
      <c r="C219" s="118"/>
      <c r="D219" s="118"/>
      <c r="E219" s="118"/>
      <c r="F219" s="118"/>
      <c r="G219" s="118"/>
      <c r="H219" s="118"/>
      <c r="I219" s="118"/>
      <c r="J219" s="118"/>
      <c r="K219" s="118"/>
      <c r="L219" s="118"/>
      <c r="M219" s="118"/>
      <c r="N219" s="118"/>
      <c r="O219" s="118"/>
      <c r="P219" s="118"/>
      <c r="Q219" s="118"/>
      <c r="R219" s="118"/>
      <c r="S219" s="118"/>
      <c r="T219" s="118"/>
      <c r="U219" s="118"/>
      <c r="V219" s="118"/>
      <c r="W219" s="118"/>
      <c r="X219" s="118"/>
      <c r="Y219" s="118"/>
      <c r="Z219" s="118"/>
      <c r="AA219" s="118"/>
      <c r="AB219" s="118"/>
      <c r="AC219" s="118"/>
      <c r="AD219" s="118"/>
      <c r="AE219" s="118"/>
      <c r="AF219" s="118"/>
      <c r="AG219" s="118"/>
      <c r="AH219" s="118"/>
      <c r="AI219" s="118"/>
      <c r="AJ219" s="118"/>
      <c r="AK219" s="118"/>
      <c r="AL219" s="118"/>
      <c r="AM219" s="118"/>
      <c r="AN219" s="118"/>
      <c r="AO219" s="118"/>
      <c r="AP219" s="118"/>
      <c r="AQ219" s="118"/>
      <c r="AR219" s="118"/>
      <c r="AS219" s="118"/>
      <c r="AT219" s="118"/>
      <c r="AU219" s="118"/>
      <c r="AV219" s="118"/>
      <c r="AW219" s="118"/>
      <c r="AX219" s="118"/>
      <c r="AY219" s="118"/>
      <c r="AZ219" s="118"/>
      <c r="BA219" s="118"/>
      <c r="BB219" s="118"/>
      <c r="BC219" s="118"/>
      <c r="BD219" s="118"/>
      <c r="BE219" s="118"/>
      <c r="BF219" s="118"/>
      <c r="BG219" s="118"/>
    </row>
    <row r="220" spans="2:59" s="120" customFormat="1" x14ac:dyDescent="0.35">
      <c r="B220" s="118"/>
      <c r="C220" s="118"/>
      <c r="D220" s="118"/>
      <c r="E220" s="118"/>
      <c r="F220" s="118"/>
      <c r="G220" s="118"/>
      <c r="H220" s="118"/>
      <c r="I220" s="118"/>
      <c r="J220" s="118"/>
      <c r="K220" s="118"/>
      <c r="L220" s="118"/>
      <c r="M220" s="118"/>
      <c r="N220" s="118"/>
      <c r="O220" s="118"/>
      <c r="P220" s="118"/>
      <c r="Q220" s="118"/>
      <c r="R220" s="118"/>
      <c r="S220" s="118"/>
      <c r="T220" s="118"/>
      <c r="U220" s="118"/>
      <c r="V220" s="118"/>
      <c r="W220" s="118"/>
      <c r="X220" s="118"/>
      <c r="Y220" s="118"/>
      <c r="Z220" s="118"/>
      <c r="AA220" s="118"/>
      <c r="AB220" s="118"/>
      <c r="AC220" s="118"/>
      <c r="AD220" s="118"/>
      <c r="AE220" s="118"/>
      <c r="AF220" s="118"/>
      <c r="AG220" s="118"/>
      <c r="AH220" s="118"/>
      <c r="AI220" s="118"/>
      <c r="AJ220" s="118"/>
      <c r="AK220" s="118"/>
      <c r="AL220" s="118"/>
      <c r="AM220" s="118"/>
      <c r="AN220" s="118"/>
      <c r="AO220" s="118"/>
      <c r="AP220" s="118"/>
      <c r="AQ220" s="118"/>
      <c r="AR220" s="118"/>
      <c r="AS220" s="118"/>
      <c r="AT220" s="118"/>
      <c r="AU220" s="118"/>
      <c r="AV220" s="118"/>
      <c r="AW220" s="118"/>
      <c r="AX220" s="118"/>
      <c r="AY220" s="118"/>
      <c r="AZ220" s="118"/>
      <c r="BA220" s="118"/>
      <c r="BB220" s="118"/>
      <c r="BC220" s="118"/>
      <c r="BD220" s="118"/>
      <c r="BE220" s="118"/>
      <c r="BF220" s="118"/>
      <c r="BG220" s="118"/>
    </row>
    <row r="221" spans="2:59" s="120" customFormat="1" x14ac:dyDescent="0.35">
      <c r="B221" s="118"/>
      <c r="C221" s="118"/>
      <c r="D221" s="118"/>
      <c r="E221" s="118"/>
      <c r="F221" s="118"/>
      <c r="G221" s="118"/>
      <c r="H221" s="118"/>
      <c r="I221" s="118"/>
      <c r="J221" s="118"/>
      <c r="K221" s="118"/>
      <c r="L221" s="118"/>
      <c r="M221" s="118"/>
      <c r="N221" s="118"/>
      <c r="O221" s="118"/>
      <c r="P221" s="118"/>
      <c r="Q221" s="118"/>
      <c r="R221" s="118"/>
      <c r="S221" s="118"/>
      <c r="T221" s="118"/>
      <c r="U221" s="118"/>
      <c r="V221" s="118"/>
      <c r="W221" s="118"/>
      <c r="X221" s="118"/>
      <c r="Y221" s="118"/>
      <c r="Z221" s="118"/>
      <c r="AA221" s="118"/>
      <c r="AB221" s="118"/>
      <c r="AC221" s="118"/>
      <c r="AD221" s="118"/>
      <c r="AE221" s="118"/>
      <c r="AF221" s="118"/>
      <c r="AG221" s="118"/>
      <c r="AH221" s="118"/>
      <c r="AI221" s="118"/>
      <c r="AJ221" s="118"/>
      <c r="AK221" s="118"/>
      <c r="AL221" s="118"/>
      <c r="AM221" s="118"/>
      <c r="AN221" s="118"/>
      <c r="AO221" s="118"/>
      <c r="AP221" s="118"/>
      <c r="AQ221" s="118"/>
      <c r="AR221" s="118"/>
      <c r="AS221" s="118"/>
      <c r="AT221" s="118"/>
      <c r="AU221" s="118"/>
      <c r="AV221" s="118"/>
      <c r="AW221" s="118"/>
      <c r="AX221" s="118"/>
      <c r="AY221" s="118"/>
      <c r="AZ221" s="118"/>
      <c r="BA221" s="118"/>
      <c r="BB221" s="118"/>
      <c r="BC221" s="118"/>
      <c r="BD221" s="118"/>
      <c r="BE221" s="118"/>
      <c r="BF221" s="118"/>
      <c r="BG221" s="118"/>
    </row>
    <row r="222" spans="2:59" s="120" customFormat="1" x14ac:dyDescent="0.35">
      <c r="B222" s="118"/>
      <c r="C222" s="118"/>
      <c r="D222" s="118"/>
      <c r="E222" s="118"/>
      <c r="F222" s="118"/>
      <c r="G222" s="118"/>
      <c r="H222" s="118"/>
      <c r="I222" s="118"/>
      <c r="J222" s="118"/>
      <c r="K222" s="118"/>
      <c r="L222" s="118"/>
      <c r="M222" s="118"/>
      <c r="N222" s="118"/>
      <c r="O222" s="118"/>
      <c r="P222" s="118"/>
      <c r="Q222" s="118"/>
      <c r="R222" s="118"/>
      <c r="S222" s="118"/>
      <c r="T222" s="118"/>
      <c r="U222" s="118"/>
      <c r="V222" s="118"/>
      <c r="W222" s="118"/>
      <c r="X222" s="118"/>
      <c r="Y222" s="118"/>
      <c r="Z222" s="118"/>
      <c r="AA222" s="118"/>
      <c r="AB222" s="118"/>
      <c r="AC222" s="118"/>
      <c r="AD222" s="118"/>
      <c r="AE222" s="118"/>
      <c r="AF222" s="118"/>
      <c r="AG222" s="118"/>
      <c r="AH222" s="118"/>
      <c r="AI222" s="118"/>
      <c r="AJ222" s="118"/>
      <c r="AK222" s="118"/>
      <c r="AL222" s="118"/>
      <c r="AM222" s="118"/>
      <c r="AN222" s="118"/>
      <c r="AO222" s="118"/>
      <c r="AP222" s="118"/>
      <c r="AQ222" s="118"/>
      <c r="AR222" s="118"/>
      <c r="AS222" s="118"/>
      <c r="AT222" s="118"/>
      <c r="AU222" s="118"/>
      <c r="AV222" s="118"/>
      <c r="AW222" s="118"/>
      <c r="AX222" s="118"/>
      <c r="AY222" s="118"/>
      <c r="AZ222" s="118"/>
      <c r="BA222" s="118"/>
      <c r="BB222" s="118"/>
      <c r="BC222" s="118"/>
      <c r="BD222" s="118"/>
      <c r="BE222" s="118"/>
      <c r="BF222" s="118"/>
      <c r="BG222" s="118"/>
    </row>
    <row r="223" spans="2:59" s="120" customFormat="1" x14ac:dyDescent="0.35">
      <c r="B223" s="118"/>
      <c r="C223" s="118"/>
      <c r="D223" s="118"/>
      <c r="E223" s="118"/>
      <c r="F223" s="118"/>
      <c r="G223" s="118"/>
      <c r="H223" s="118"/>
      <c r="I223" s="118"/>
      <c r="J223" s="118"/>
      <c r="K223" s="118"/>
      <c r="L223" s="118"/>
      <c r="M223" s="118"/>
      <c r="N223" s="118"/>
      <c r="O223" s="118"/>
      <c r="P223" s="118"/>
      <c r="Q223" s="118"/>
      <c r="R223" s="118"/>
      <c r="S223" s="118"/>
      <c r="T223" s="118"/>
      <c r="U223" s="118"/>
      <c r="V223" s="118"/>
      <c r="W223" s="118"/>
      <c r="X223" s="118"/>
      <c r="Y223" s="118"/>
      <c r="Z223" s="118"/>
      <c r="AA223" s="118"/>
      <c r="AB223" s="118"/>
      <c r="AC223" s="118"/>
      <c r="AD223" s="118"/>
      <c r="AE223" s="118"/>
      <c r="AF223" s="118"/>
      <c r="AG223" s="118"/>
      <c r="AH223" s="118"/>
      <c r="AI223" s="118"/>
      <c r="AJ223" s="118"/>
      <c r="AK223" s="118"/>
      <c r="AL223" s="118"/>
      <c r="AM223" s="118"/>
      <c r="AN223" s="118"/>
      <c r="AO223" s="118"/>
      <c r="AP223" s="118"/>
      <c r="AQ223" s="118"/>
      <c r="AR223" s="118"/>
      <c r="AS223" s="118"/>
      <c r="AT223" s="118"/>
      <c r="AU223" s="118"/>
      <c r="AV223" s="118"/>
      <c r="AW223" s="118"/>
      <c r="AX223" s="118"/>
      <c r="AY223" s="118"/>
      <c r="AZ223" s="118"/>
      <c r="BA223" s="118"/>
      <c r="BB223" s="118"/>
      <c r="BC223" s="118"/>
      <c r="BD223" s="118"/>
      <c r="BE223" s="118"/>
      <c r="BF223" s="118"/>
      <c r="BG223" s="118"/>
    </row>
    <row r="224" spans="2:59" s="120" customFormat="1" x14ac:dyDescent="0.35">
      <c r="B224" s="118"/>
      <c r="C224" s="118"/>
      <c r="D224" s="118"/>
      <c r="E224" s="118"/>
      <c r="F224" s="118"/>
      <c r="G224" s="118"/>
      <c r="H224" s="118"/>
      <c r="I224" s="118"/>
      <c r="J224" s="118"/>
      <c r="K224" s="118"/>
      <c r="L224" s="118"/>
      <c r="M224" s="118"/>
      <c r="N224" s="118"/>
      <c r="O224" s="118"/>
      <c r="P224" s="118"/>
      <c r="Q224" s="118"/>
      <c r="R224" s="118"/>
      <c r="S224" s="118"/>
      <c r="T224" s="118"/>
      <c r="U224" s="118"/>
      <c r="V224" s="118"/>
      <c r="W224" s="118"/>
      <c r="X224" s="118"/>
      <c r="Y224" s="118"/>
      <c r="Z224" s="118"/>
      <c r="AA224" s="118"/>
      <c r="AB224" s="118"/>
      <c r="AC224" s="118"/>
      <c r="AD224" s="118"/>
      <c r="AE224" s="118"/>
      <c r="AF224" s="118"/>
      <c r="AG224" s="118"/>
      <c r="AH224" s="118"/>
      <c r="AI224" s="118"/>
      <c r="AJ224" s="118"/>
      <c r="AK224" s="118"/>
      <c r="AL224" s="118"/>
      <c r="AM224" s="118"/>
      <c r="AN224" s="118"/>
      <c r="AO224" s="118"/>
      <c r="AP224" s="118"/>
      <c r="AQ224" s="118"/>
      <c r="AR224" s="118"/>
      <c r="AS224" s="118"/>
      <c r="AT224" s="118"/>
      <c r="AU224" s="118"/>
      <c r="AV224" s="118"/>
      <c r="AW224" s="118"/>
      <c r="AX224" s="118"/>
      <c r="AY224" s="118"/>
      <c r="AZ224" s="118"/>
      <c r="BA224" s="118"/>
      <c r="BB224" s="118"/>
      <c r="BC224" s="118"/>
      <c r="BD224" s="118"/>
      <c r="BE224" s="118"/>
      <c r="BF224" s="118"/>
      <c r="BG224" s="118"/>
    </row>
    <row r="225" spans="2:59" s="120" customFormat="1" x14ac:dyDescent="0.35">
      <c r="B225" s="118"/>
      <c r="C225" s="118"/>
      <c r="D225" s="118"/>
      <c r="E225" s="118"/>
      <c r="F225" s="118"/>
      <c r="G225" s="118"/>
      <c r="H225" s="118"/>
      <c r="I225" s="118"/>
      <c r="J225" s="118"/>
      <c r="K225" s="118"/>
      <c r="L225" s="118"/>
      <c r="M225" s="118"/>
      <c r="N225" s="118"/>
      <c r="O225" s="118"/>
      <c r="P225" s="118"/>
      <c r="Q225" s="118"/>
      <c r="R225" s="118"/>
      <c r="S225" s="118"/>
      <c r="T225" s="118"/>
      <c r="U225" s="118"/>
      <c r="V225" s="118"/>
      <c r="W225" s="118"/>
      <c r="X225" s="118"/>
      <c r="Y225" s="118"/>
      <c r="Z225" s="118"/>
      <c r="AA225" s="118"/>
      <c r="AB225" s="118"/>
      <c r="AC225" s="118"/>
      <c r="AD225" s="118"/>
      <c r="AE225" s="118"/>
      <c r="AF225" s="118"/>
      <c r="AG225" s="118"/>
      <c r="AH225" s="118"/>
      <c r="AI225" s="118"/>
      <c r="AJ225" s="118"/>
      <c r="AK225" s="118"/>
      <c r="AL225" s="118"/>
      <c r="AM225" s="118"/>
      <c r="AN225" s="118"/>
      <c r="AO225" s="118"/>
      <c r="AP225" s="118"/>
      <c r="AQ225" s="118"/>
      <c r="AR225" s="118"/>
      <c r="AS225" s="118"/>
      <c r="AT225" s="118"/>
      <c r="AU225" s="118"/>
      <c r="AV225" s="118"/>
      <c r="AW225" s="118"/>
      <c r="AX225" s="118"/>
      <c r="AY225" s="118"/>
      <c r="AZ225" s="118"/>
      <c r="BA225" s="118"/>
      <c r="BB225" s="118"/>
      <c r="BC225" s="118"/>
      <c r="BD225" s="118"/>
      <c r="BE225" s="118"/>
      <c r="BF225" s="118"/>
      <c r="BG225" s="118"/>
    </row>
    <row r="226" spans="2:59" s="120" customFormat="1" x14ac:dyDescent="0.35">
      <c r="B226" s="118"/>
      <c r="C226" s="118"/>
      <c r="D226" s="118"/>
      <c r="E226" s="118"/>
      <c r="F226" s="118"/>
      <c r="G226" s="118"/>
      <c r="H226" s="118"/>
      <c r="I226" s="118"/>
      <c r="J226" s="118"/>
      <c r="K226" s="118"/>
      <c r="L226" s="118"/>
      <c r="M226" s="118"/>
      <c r="N226" s="118"/>
      <c r="O226" s="118"/>
      <c r="P226" s="118"/>
      <c r="Q226" s="118"/>
      <c r="R226" s="118"/>
      <c r="S226" s="118"/>
      <c r="T226" s="118"/>
      <c r="U226" s="118"/>
      <c r="V226" s="118"/>
      <c r="W226" s="118"/>
      <c r="X226" s="118"/>
      <c r="Y226" s="118"/>
      <c r="Z226" s="118"/>
      <c r="AA226" s="118"/>
      <c r="AB226" s="118"/>
      <c r="AC226" s="118"/>
      <c r="AD226" s="118"/>
      <c r="AE226" s="118"/>
      <c r="AF226" s="118"/>
      <c r="AG226" s="118"/>
      <c r="AH226" s="118"/>
      <c r="AI226" s="118"/>
      <c r="AJ226" s="118"/>
      <c r="AK226" s="118"/>
      <c r="AL226" s="118"/>
      <c r="AM226" s="118"/>
      <c r="AN226" s="118"/>
      <c r="AO226" s="118"/>
      <c r="AP226" s="118"/>
      <c r="AQ226" s="118"/>
      <c r="AR226" s="118"/>
      <c r="AS226" s="118"/>
      <c r="AT226" s="118"/>
      <c r="AU226" s="118"/>
      <c r="AV226" s="118"/>
      <c r="AW226" s="118"/>
      <c r="AX226" s="118"/>
      <c r="AY226" s="118"/>
      <c r="AZ226" s="118"/>
      <c r="BA226" s="118"/>
      <c r="BB226" s="118"/>
      <c r="BC226" s="118"/>
      <c r="BD226" s="118"/>
      <c r="BE226" s="118"/>
      <c r="BF226" s="118"/>
      <c r="BG226" s="118"/>
    </row>
    <row r="227" spans="2:59" s="120" customFormat="1" x14ac:dyDescent="0.35">
      <c r="B227" s="118"/>
      <c r="C227" s="118"/>
      <c r="D227" s="118"/>
      <c r="E227" s="118"/>
      <c r="F227" s="118"/>
      <c r="G227" s="118"/>
      <c r="H227" s="118"/>
      <c r="I227" s="118"/>
      <c r="J227" s="118"/>
      <c r="K227" s="118"/>
      <c r="L227" s="118"/>
      <c r="M227" s="118"/>
      <c r="N227" s="118"/>
      <c r="O227" s="118"/>
      <c r="P227" s="118"/>
      <c r="Q227" s="118"/>
      <c r="R227" s="118"/>
      <c r="S227" s="118"/>
      <c r="T227" s="118"/>
      <c r="U227" s="118"/>
      <c r="V227" s="118"/>
      <c r="W227" s="118"/>
      <c r="X227" s="118"/>
      <c r="Y227" s="118"/>
      <c r="Z227" s="118"/>
      <c r="AA227" s="118"/>
      <c r="AB227" s="118"/>
      <c r="AC227" s="118"/>
      <c r="AD227" s="118"/>
      <c r="AE227" s="118"/>
      <c r="AF227" s="118"/>
      <c r="AG227" s="118"/>
      <c r="AH227" s="118"/>
      <c r="AI227" s="118"/>
      <c r="AJ227" s="118"/>
      <c r="AK227" s="118"/>
      <c r="AL227" s="118"/>
      <c r="AM227" s="118"/>
      <c r="AN227" s="118"/>
      <c r="AO227" s="118"/>
      <c r="AP227" s="118"/>
      <c r="AQ227" s="118"/>
      <c r="AR227" s="118"/>
      <c r="AS227" s="118"/>
      <c r="AT227" s="118"/>
      <c r="AU227" s="118"/>
      <c r="AV227" s="118"/>
      <c r="AW227" s="118"/>
      <c r="AX227" s="118"/>
      <c r="AY227" s="118"/>
      <c r="AZ227" s="118"/>
      <c r="BA227" s="118"/>
      <c r="BB227" s="118"/>
      <c r="BC227" s="118"/>
      <c r="BD227" s="118"/>
      <c r="BE227" s="118"/>
      <c r="BF227" s="118"/>
      <c r="BG227" s="118"/>
    </row>
    <row r="228" spans="2:59" s="120" customFormat="1" x14ac:dyDescent="0.35">
      <c r="B228" s="118"/>
      <c r="C228" s="118"/>
      <c r="D228" s="118"/>
      <c r="E228" s="118"/>
      <c r="F228" s="118"/>
      <c r="G228" s="118"/>
      <c r="H228" s="118"/>
      <c r="I228" s="118"/>
      <c r="J228" s="118"/>
      <c r="K228" s="118"/>
      <c r="L228" s="118"/>
      <c r="M228" s="118"/>
      <c r="N228" s="118"/>
      <c r="O228" s="118"/>
      <c r="P228" s="118"/>
      <c r="Q228" s="118"/>
      <c r="R228" s="118"/>
      <c r="S228" s="118"/>
      <c r="T228" s="118"/>
      <c r="U228" s="118"/>
      <c r="V228" s="118"/>
      <c r="W228" s="118"/>
      <c r="X228" s="118"/>
      <c r="Y228" s="118"/>
      <c r="Z228" s="118"/>
      <c r="AA228" s="118"/>
      <c r="AB228" s="118"/>
      <c r="AC228" s="118"/>
      <c r="AD228" s="118"/>
      <c r="AE228" s="118"/>
      <c r="AF228" s="118"/>
      <c r="AG228" s="118"/>
      <c r="AH228" s="118"/>
      <c r="AI228" s="118"/>
      <c r="AJ228" s="118"/>
      <c r="AK228" s="118"/>
      <c r="AL228" s="118"/>
      <c r="AM228" s="118"/>
      <c r="AN228" s="118"/>
      <c r="AO228" s="118"/>
      <c r="AP228" s="118"/>
      <c r="AQ228" s="118"/>
      <c r="AR228" s="118"/>
      <c r="AS228" s="118"/>
      <c r="AT228" s="118"/>
      <c r="AU228" s="118"/>
      <c r="AV228" s="118"/>
      <c r="AW228" s="118"/>
      <c r="AX228" s="118"/>
      <c r="AY228" s="118"/>
      <c r="AZ228" s="118"/>
      <c r="BA228" s="118"/>
      <c r="BB228" s="118"/>
      <c r="BC228" s="118"/>
      <c r="BD228" s="118"/>
      <c r="BE228" s="118"/>
      <c r="BF228" s="118"/>
      <c r="BG228" s="118"/>
    </row>
    <row r="229" spans="2:59" s="120" customFormat="1" x14ac:dyDescent="0.35">
      <c r="B229" s="118"/>
      <c r="C229" s="118"/>
      <c r="D229" s="118"/>
      <c r="E229" s="118"/>
      <c r="F229" s="118"/>
      <c r="G229" s="118"/>
      <c r="H229" s="118"/>
      <c r="I229" s="118"/>
      <c r="J229" s="118"/>
      <c r="K229" s="118"/>
      <c r="L229" s="118"/>
      <c r="M229" s="118"/>
      <c r="N229" s="118"/>
      <c r="O229" s="118"/>
      <c r="P229" s="118"/>
      <c r="Q229" s="118"/>
      <c r="R229" s="118"/>
      <c r="S229" s="118"/>
      <c r="T229" s="118"/>
      <c r="U229" s="118"/>
      <c r="V229" s="118"/>
      <c r="W229" s="118"/>
      <c r="X229" s="118"/>
      <c r="Y229" s="118"/>
      <c r="Z229" s="118"/>
      <c r="AA229" s="118"/>
      <c r="AB229" s="118"/>
      <c r="AC229" s="118"/>
      <c r="AD229" s="118"/>
      <c r="AE229" s="118"/>
      <c r="AF229" s="118"/>
      <c r="AG229" s="118"/>
      <c r="AH229" s="118"/>
      <c r="AI229" s="118"/>
      <c r="AJ229" s="118"/>
      <c r="AK229" s="118"/>
      <c r="AL229" s="118"/>
      <c r="AM229" s="118"/>
      <c r="AN229" s="118"/>
      <c r="AO229" s="118"/>
      <c r="AP229" s="118"/>
      <c r="AQ229" s="118"/>
      <c r="AR229" s="118"/>
      <c r="AS229" s="118"/>
      <c r="AT229" s="118"/>
      <c r="AU229" s="118"/>
      <c r="AV229" s="118"/>
      <c r="AW229" s="118"/>
      <c r="AX229" s="118"/>
      <c r="AY229" s="118"/>
      <c r="AZ229" s="118"/>
      <c r="BA229" s="118"/>
      <c r="BB229" s="118"/>
      <c r="BC229" s="118"/>
      <c r="BD229" s="118"/>
      <c r="BE229" s="118"/>
      <c r="BF229" s="118"/>
      <c r="BG229" s="118"/>
    </row>
    <row r="230" spans="2:59" s="120" customFormat="1" x14ac:dyDescent="0.35">
      <c r="B230" s="118"/>
      <c r="C230" s="118"/>
      <c r="D230" s="118"/>
      <c r="E230" s="118"/>
      <c r="F230" s="118"/>
      <c r="G230" s="118"/>
      <c r="H230" s="118"/>
      <c r="I230" s="118"/>
      <c r="J230" s="118"/>
      <c r="K230" s="118"/>
      <c r="L230" s="118"/>
      <c r="M230" s="118"/>
      <c r="N230" s="118"/>
      <c r="O230" s="118"/>
      <c r="P230" s="118"/>
      <c r="Q230" s="118"/>
      <c r="R230" s="118"/>
      <c r="S230" s="118"/>
      <c r="T230" s="118"/>
      <c r="U230" s="118"/>
      <c r="V230" s="118"/>
      <c r="W230" s="118"/>
      <c r="X230" s="118"/>
      <c r="Y230" s="118"/>
      <c r="Z230" s="118"/>
      <c r="AA230" s="118"/>
      <c r="AB230" s="118"/>
      <c r="AC230" s="118"/>
      <c r="AD230" s="118"/>
      <c r="AE230" s="118"/>
      <c r="AF230" s="118"/>
      <c r="AG230" s="118"/>
      <c r="AH230" s="118"/>
      <c r="AI230" s="118"/>
      <c r="AJ230" s="118"/>
      <c r="AK230" s="118"/>
      <c r="AL230" s="118"/>
      <c r="AM230" s="118"/>
      <c r="AN230" s="118"/>
      <c r="AO230" s="118"/>
      <c r="AP230" s="118"/>
      <c r="AQ230" s="118"/>
      <c r="AR230" s="118"/>
      <c r="AS230" s="118"/>
      <c r="AT230" s="118"/>
      <c r="AU230" s="118"/>
      <c r="AV230" s="118"/>
      <c r="AW230" s="118"/>
      <c r="AX230" s="118"/>
      <c r="AY230" s="118"/>
      <c r="AZ230" s="118"/>
      <c r="BA230" s="118"/>
      <c r="BB230" s="118"/>
      <c r="BC230" s="118"/>
      <c r="BD230" s="118"/>
      <c r="BE230" s="118"/>
      <c r="BF230" s="118"/>
      <c r="BG230" s="118"/>
    </row>
    <row r="231" spans="2:59" s="120" customFormat="1" x14ac:dyDescent="0.35">
      <c r="B231" s="118"/>
      <c r="C231" s="118"/>
      <c r="D231" s="118"/>
      <c r="E231" s="118"/>
      <c r="F231" s="118"/>
      <c r="G231" s="118"/>
      <c r="H231" s="118"/>
      <c r="I231" s="118"/>
      <c r="J231" s="118"/>
      <c r="K231" s="118"/>
      <c r="L231" s="118"/>
      <c r="M231" s="118"/>
      <c r="N231" s="118"/>
      <c r="O231" s="118"/>
      <c r="P231" s="118"/>
      <c r="Q231" s="118"/>
      <c r="R231" s="118"/>
      <c r="S231" s="118"/>
      <c r="T231" s="118"/>
      <c r="U231" s="118"/>
      <c r="V231" s="118"/>
      <c r="W231" s="118"/>
      <c r="X231" s="118"/>
      <c r="Y231" s="118"/>
      <c r="Z231" s="118"/>
      <c r="AA231" s="118"/>
      <c r="AB231" s="118"/>
      <c r="AC231" s="118"/>
      <c r="AD231" s="118"/>
      <c r="AE231" s="118"/>
      <c r="AF231" s="118"/>
      <c r="AG231" s="118"/>
      <c r="AH231" s="118"/>
      <c r="AI231" s="118"/>
      <c r="AJ231" s="118"/>
      <c r="AK231" s="118"/>
      <c r="AL231" s="118"/>
      <c r="AM231" s="118"/>
      <c r="AN231" s="118"/>
      <c r="AO231" s="118"/>
      <c r="AP231" s="118"/>
      <c r="AQ231" s="118"/>
      <c r="AR231" s="118"/>
      <c r="AS231" s="118"/>
      <c r="AT231" s="118"/>
      <c r="AU231" s="118"/>
      <c r="AV231" s="118"/>
      <c r="AW231" s="118"/>
      <c r="AX231" s="118"/>
      <c r="AY231" s="118"/>
      <c r="AZ231" s="118"/>
      <c r="BA231" s="118"/>
      <c r="BB231" s="118"/>
      <c r="BC231" s="118"/>
      <c r="BD231" s="118"/>
      <c r="BE231" s="118"/>
      <c r="BF231" s="118"/>
      <c r="BG231" s="118"/>
    </row>
    <row r="232" spans="2:59" s="120" customFormat="1" x14ac:dyDescent="0.35">
      <c r="B232" s="118"/>
      <c r="C232" s="118"/>
      <c r="D232" s="118"/>
      <c r="E232" s="118"/>
      <c r="F232" s="118"/>
      <c r="G232" s="118"/>
      <c r="H232" s="118"/>
      <c r="I232" s="118"/>
      <c r="J232" s="118"/>
      <c r="K232" s="118"/>
      <c r="L232" s="118"/>
      <c r="M232" s="118"/>
      <c r="N232" s="118"/>
      <c r="O232" s="118"/>
      <c r="P232" s="118"/>
      <c r="Q232" s="118"/>
      <c r="R232" s="118"/>
      <c r="S232" s="118"/>
      <c r="T232" s="118"/>
      <c r="U232" s="118"/>
      <c r="V232" s="118"/>
      <c r="W232" s="118"/>
      <c r="X232" s="118"/>
      <c r="Y232" s="118"/>
      <c r="Z232" s="118"/>
      <c r="AA232" s="118"/>
      <c r="AB232" s="118"/>
      <c r="AC232" s="118"/>
      <c r="AD232" s="118"/>
      <c r="AE232" s="118"/>
      <c r="AF232" s="118"/>
      <c r="AG232" s="118"/>
      <c r="AH232" s="118"/>
      <c r="AI232" s="118"/>
      <c r="AJ232" s="118"/>
      <c r="AK232" s="118"/>
      <c r="AL232" s="118"/>
      <c r="AM232" s="118"/>
      <c r="AN232" s="118"/>
      <c r="AO232" s="118"/>
      <c r="AP232" s="118"/>
      <c r="AQ232" s="118"/>
      <c r="AR232" s="118"/>
      <c r="AS232" s="118"/>
      <c r="AT232" s="118"/>
      <c r="AU232" s="118"/>
      <c r="AV232" s="118"/>
      <c r="AW232" s="118"/>
      <c r="AX232" s="118"/>
      <c r="AY232" s="118"/>
      <c r="AZ232" s="118"/>
      <c r="BA232" s="118"/>
      <c r="BB232" s="118"/>
      <c r="BC232" s="118"/>
      <c r="BD232" s="118"/>
      <c r="BE232" s="118"/>
      <c r="BF232" s="118"/>
      <c r="BG232" s="118"/>
    </row>
    <row r="233" spans="2:59" s="120" customFormat="1" x14ac:dyDescent="0.35">
      <c r="B233" s="118"/>
      <c r="C233" s="118"/>
      <c r="D233" s="118"/>
      <c r="E233" s="118"/>
      <c r="F233" s="118"/>
      <c r="G233" s="118"/>
      <c r="H233" s="118"/>
      <c r="I233" s="118"/>
      <c r="J233" s="118"/>
      <c r="K233" s="118"/>
      <c r="L233" s="118"/>
      <c r="M233" s="118"/>
      <c r="N233" s="118"/>
      <c r="O233" s="118"/>
      <c r="P233" s="118"/>
      <c r="Q233" s="118"/>
      <c r="R233" s="118"/>
      <c r="S233" s="118"/>
      <c r="T233" s="118"/>
      <c r="U233" s="118"/>
      <c r="V233" s="118"/>
      <c r="W233" s="118"/>
      <c r="X233" s="118"/>
      <c r="Y233" s="118"/>
      <c r="Z233" s="118"/>
      <c r="AA233" s="118"/>
      <c r="AB233" s="118"/>
      <c r="AC233" s="118"/>
      <c r="AD233" s="118"/>
      <c r="AE233" s="118"/>
      <c r="AF233" s="118"/>
      <c r="AG233" s="118"/>
      <c r="AH233" s="118"/>
      <c r="AI233" s="118"/>
      <c r="AJ233" s="118"/>
      <c r="AK233" s="118"/>
      <c r="AL233" s="118"/>
      <c r="AM233" s="118"/>
      <c r="AN233" s="118"/>
      <c r="AO233" s="118"/>
      <c r="AP233" s="118"/>
      <c r="AQ233" s="118"/>
      <c r="AR233" s="118"/>
      <c r="AS233" s="118"/>
      <c r="AT233" s="118"/>
      <c r="AU233" s="118"/>
      <c r="AV233" s="118"/>
      <c r="AW233" s="118"/>
      <c r="AX233" s="118"/>
      <c r="AY233" s="118"/>
      <c r="AZ233" s="118"/>
      <c r="BA233" s="118"/>
      <c r="BB233" s="118"/>
      <c r="BC233" s="118"/>
      <c r="BD233" s="118"/>
      <c r="BE233" s="118"/>
      <c r="BF233" s="118"/>
      <c r="BG233" s="118"/>
    </row>
    <row r="234" spans="2:59" s="120" customFormat="1" x14ac:dyDescent="0.35">
      <c r="B234" s="118"/>
      <c r="C234" s="118"/>
      <c r="D234" s="118"/>
      <c r="E234" s="118"/>
      <c r="F234" s="118"/>
      <c r="G234" s="118"/>
      <c r="H234" s="118"/>
      <c r="I234" s="118"/>
      <c r="J234" s="118"/>
      <c r="K234" s="118"/>
      <c r="L234" s="118"/>
      <c r="M234" s="118"/>
      <c r="N234" s="118"/>
      <c r="O234" s="118"/>
      <c r="P234" s="118"/>
      <c r="Q234" s="118"/>
      <c r="R234" s="118"/>
      <c r="S234" s="118"/>
      <c r="T234" s="118"/>
      <c r="U234" s="118"/>
      <c r="V234" s="118"/>
      <c r="W234" s="118"/>
      <c r="X234" s="118"/>
      <c r="Y234" s="118"/>
      <c r="Z234" s="118"/>
      <c r="AA234" s="118"/>
      <c r="AB234" s="118"/>
      <c r="AC234" s="118"/>
      <c r="AD234" s="118"/>
      <c r="AE234" s="118"/>
      <c r="AF234" s="118"/>
      <c r="AG234" s="118"/>
      <c r="AH234" s="118"/>
      <c r="AI234" s="118"/>
      <c r="AJ234" s="118"/>
      <c r="AK234" s="118"/>
      <c r="AL234" s="118"/>
      <c r="AM234" s="118"/>
      <c r="AN234" s="118"/>
      <c r="AO234" s="118"/>
      <c r="AP234" s="118"/>
      <c r="AQ234" s="118"/>
      <c r="AR234" s="118"/>
      <c r="AS234" s="118"/>
      <c r="AT234" s="118"/>
      <c r="AU234" s="118"/>
      <c r="AV234" s="118"/>
      <c r="AW234" s="118"/>
      <c r="AX234" s="118"/>
      <c r="AY234" s="118"/>
      <c r="AZ234" s="118"/>
      <c r="BA234" s="118"/>
      <c r="BB234" s="118"/>
      <c r="BC234" s="118"/>
      <c r="BD234" s="118"/>
      <c r="BE234" s="118"/>
      <c r="BF234" s="118"/>
      <c r="BG234" s="118"/>
    </row>
    <row r="235" spans="2:59" s="120" customFormat="1" x14ac:dyDescent="0.35">
      <c r="B235" s="118"/>
      <c r="C235" s="118"/>
      <c r="D235" s="118"/>
      <c r="E235" s="118"/>
      <c r="F235" s="118"/>
      <c r="G235" s="118"/>
      <c r="H235" s="118"/>
      <c r="I235" s="118"/>
      <c r="J235" s="118"/>
      <c r="K235" s="118"/>
      <c r="L235" s="118"/>
      <c r="M235" s="118"/>
      <c r="N235" s="118"/>
      <c r="O235" s="118"/>
      <c r="P235" s="118"/>
      <c r="Q235" s="118"/>
      <c r="R235" s="118"/>
      <c r="S235" s="118"/>
      <c r="T235" s="118"/>
      <c r="U235" s="118"/>
      <c r="V235" s="118"/>
      <c r="W235" s="118"/>
      <c r="X235" s="118"/>
      <c r="Y235" s="118"/>
      <c r="Z235" s="118"/>
      <c r="AA235" s="118"/>
      <c r="AB235" s="118"/>
      <c r="AC235" s="118"/>
      <c r="AD235" s="118"/>
      <c r="AE235" s="118"/>
      <c r="AF235" s="118"/>
      <c r="AG235" s="118"/>
      <c r="AH235" s="118"/>
      <c r="AI235" s="118"/>
      <c r="AJ235" s="118"/>
      <c r="AK235" s="118"/>
      <c r="AL235" s="118"/>
      <c r="AM235" s="118"/>
      <c r="AN235" s="118"/>
      <c r="AO235" s="118"/>
      <c r="AP235" s="118"/>
      <c r="AQ235" s="118"/>
      <c r="AR235" s="118"/>
      <c r="AS235" s="118"/>
      <c r="AT235" s="118"/>
      <c r="AU235" s="118"/>
      <c r="AV235" s="118"/>
      <c r="AW235" s="118"/>
      <c r="AX235" s="118"/>
      <c r="AY235" s="118"/>
      <c r="AZ235" s="118"/>
      <c r="BA235" s="118"/>
      <c r="BB235" s="118"/>
      <c r="BC235" s="118"/>
      <c r="BD235" s="118"/>
      <c r="BE235" s="118"/>
      <c r="BF235" s="118"/>
      <c r="BG235" s="118"/>
    </row>
    <row r="236" spans="2:59" s="120" customFormat="1" x14ac:dyDescent="0.35">
      <c r="B236" s="118"/>
      <c r="C236" s="118"/>
      <c r="D236" s="118"/>
      <c r="E236" s="118"/>
      <c r="F236" s="118"/>
      <c r="G236" s="118"/>
      <c r="H236" s="118"/>
      <c r="I236" s="118"/>
      <c r="J236" s="118"/>
      <c r="K236" s="118"/>
      <c r="L236" s="118"/>
      <c r="M236" s="118"/>
      <c r="N236" s="118"/>
      <c r="O236" s="118"/>
      <c r="P236" s="118"/>
      <c r="Q236" s="118"/>
      <c r="R236" s="118"/>
      <c r="S236" s="118"/>
      <c r="T236" s="118"/>
      <c r="U236" s="118"/>
      <c r="V236" s="118"/>
      <c r="W236" s="118"/>
      <c r="X236" s="118"/>
      <c r="Y236" s="118"/>
      <c r="Z236" s="118"/>
      <c r="AA236" s="118"/>
      <c r="AB236" s="118"/>
      <c r="AC236" s="118"/>
      <c r="AD236" s="118"/>
      <c r="AE236" s="118"/>
      <c r="AF236" s="118"/>
      <c r="AG236" s="118"/>
      <c r="AH236" s="118"/>
      <c r="AI236" s="118"/>
      <c r="AJ236" s="118"/>
      <c r="AK236" s="118"/>
      <c r="AL236" s="118"/>
      <c r="AM236" s="118"/>
      <c r="AN236" s="118"/>
      <c r="AO236" s="118"/>
      <c r="AP236" s="118"/>
      <c r="AQ236" s="118"/>
      <c r="AR236" s="118"/>
      <c r="AS236" s="118"/>
      <c r="AT236" s="118"/>
      <c r="AU236" s="118"/>
      <c r="AV236" s="118"/>
      <c r="AW236" s="118"/>
      <c r="AX236" s="118"/>
      <c r="AY236" s="118"/>
      <c r="AZ236" s="118"/>
      <c r="BA236" s="118"/>
      <c r="BB236" s="118"/>
      <c r="BC236" s="118"/>
      <c r="BD236" s="118"/>
      <c r="BE236" s="118"/>
      <c r="BF236" s="118"/>
      <c r="BG236" s="118"/>
    </row>
    <row r="237" spans="2:59" s="120" customFormat="1" x14ac:dyDescent="0.35">
      <c r="B237" s="118"/>
      <c r="C237" s="118"/>
      <c r="D237" s="118"/>
      <c r="E237" s="118"/>
      <c r="F237" s="118"/>
      <c r="G237" s="118"/>
      <c r="H237" s="118"/>
      <c r="I237" s="118"/>
      <c r="J237" s="118"/>
      <c r="K237" s="118"/>
      <c r="L237" s="118"/>
      <c r="M237" s="118"/>
      <c r="N237" s="118"/>
      <c r="O237" s="118"/>
      <c r="P237" s="118"/>
      <c r="Q237" s="118"/>
      <c r="R237" s="118"/>
      <c r="S237" s="118"/>
      <c r="T237" s="118"/>
      <c r="U237" s="118"/>
      <c r="V237" s="118"/>
      <c r="W237" s="118"/>
      <c r="X237" s="118"/>
      <c r="Y237" s="118"/>
      <c r="Z237" s="118"/>
      <c r="AA237" s="118"/>
      <c r="AB237" s="118"/>
      <c r="AC237" s="118"/>
      <c r="AD237" s="118"/>
      <c r="AE237" s="118"/>
      <c r="AF237" s="118"/>
      <c r="AG237" s="118"/>
      <c r="AH237" s="118"/>
      <c r="AI237" s="118"/>
      <c r="AJ237" s="118"/>
      <c r="AK237" s="118"/>
      <c r="AL237" s="118"/>
      <c r="AM237" s="118"/>
      <c r="AN237" s="118"/>
      <c r="AO237" s="118"/>
      <c r="AP237" s="118"/>
      <c r="AQ237" s="118"/>
      <c r="AR237" s="118"/>
      <c r="AS237" s="118"/>
      <c r="AT237" s="118"/>
      <c r="AU237" s="118"/>
      <c r="AV237" s="118"/>
      <c r="AW237" s="118"/>
      <c r="AX237" s="118"/>
      <c r="AY237" s="118"/>
      <c r="AZ237" s="118"/>
      <c r="BA237" s="118"/>
      <c r="BB237" s="118"/>
      <c r="BC237" s="118"/>
      <c r="BD237" s="118"/>
      <c r="BE237" s="118"/>
      <c r="BF237" s="118"/>
      <c r="BG237" s="118"/>
    </row>
    <row r="238" spans="2:59" s="120" customFormat="1" x14ac:dyDescent="0.35">
      <c r="B238" s="118"/>
      <c r="C238" s="118"/>
      <c r="D238" s="118"/>
      <c r="E238" s="118"/>
      <c r="F238" s="118"/>
      <c r="G238" s="118"/>
      <c r="H238" s="118"/>
      <c r="I238" s="118"/>
      <c r="J238" s="118"/>
      <c r="K238" s="118"/>
      <c r="L238" s="118"/>
      <c r="M238" s="118"/>
      <c r="N238" s="118"/>
      <c r="O238" s="118"/>
      <c r="P238" s="118"/>
      <c r="Q238" s="118"/>
      <c r="R238" s="118"/>
      <c r="S238" s="118"/>
      <c r="T238" s="118"/>
      <c r="U238" s="118"/>
      <c r="V238" s="118"/>
      <c r="W238" s="118"/>
      <c r="X238" s="118"/>
      <c r="Y238" s="118"/>
      <c r="Z238" s="118"/>
      <c r="AA238" s="118"/>
      <c r="AB238" s="118"/>
      <c r="AC238" s="118"/>
      <c r="AD238" s="118"/>
      <c r="AE238" s="118"/>
      <c r="AF238" s="118"/>
      <c r="AG238" s="118"/>
      <c r="AH238" s="118"/>
      <c r="AI238" s="118"/>
      <c r="AJ238" s="118"/>
      <c r="AK238" s="118"/>
      <c r="AL238" s="118"/>
      <c r="AM238" s="118"/>
      <c r="AN238" s="118"/>
      <c r="AO238" s="118"/>
      <c r="AP238" s="118"/>
      <c r="AQ238" s="118"/>
      <c r="AR238" s="118"/>
      <c r="AS238" s="118"/>
      <c r="AT238" s="118"/>
      <c r="AU238" s="118"/>
      <c r="AV238" s="118"/>
      <c r="AW238" s="118"/>
      <c r="AX238" s="118"/>
      <c r="AY238" s="118"/>
      <c r="AZ238" s="118"/>
      <c r="BA238" s="118"/>
      <c r="BB238" s="118"/>
      <c r="BC238" s="118"/>
      <c r="BD238" s="118"/>
      <c r="BE238" s="118"/>
      <c r="BF238" s="118"/>
      <c r="BG238" s="118"/>
    </row>
    <row r="239" spans="2:59" s="120" customFormat="1" x14ac:dyDescent="0.35">
      <c r="B239" s="118"/>
      <c r="C239" s="118"/>
      <c r="D239" s="118"/>
      <c r="E239" s="118"/>
      <c r="F239" s="118"/>
      <c r="G239" s="118"/>
      <c r="H239" s="118"/>
      <c r="I239" s="118"/>
      <c r="J239" s="118"/>
      <c r="K239" s="118"/>
      <c r="L239" s="118"/>
      <c r="M239" s="118"/>
      <c r="N239" s="118"/>
      <c r="O239" s="118"/>
      <c r="P239" s="118"/>
      <c r="Q239" s="118"/>
      <c r="R239" s="118"/>
      <c r="S239" s="118"/>
      <c r="T239" s="118"/>
      <c r="U239" s="118"/>
      <c r="V239" s="118"/>
      <c r="W239" s="118"/>
      <c r="X239" s="118"/>
      <c r="Y239" s="118"/>
      <c r="Z239" s="118"/>
      <c r="AA239" s="118"/>
      <c r="AB239" s="118"/>
      <c r="AC239" s="118"/>
      <c r="AD239" s="118"/>
      <c r="AE239" s="118"/>
      <c r="AF239" s="118"/>
      <c r="AG239" s="118"/>
      <c r="AH239" s="118"/>
      <c r="AI239" s="118"/>
      <c r="AJ239" s="118"/>
      <c r="AK239" s="118"/>
      <c r="AL239" s="118"/>
      <c r="AM239" s="118"/>
      <c r="AN239" s="118"/>
      <c r="AO239" s="118"/>
      <c r="AP239" s="118"/>
      <c r="AQ239" s="118"/>
      <c r="AR239" s="118"/>
      <c r="AS239" s="118"/>
      <c r="AT239" s="118"/>
      <c r="AU239" s="118"/>
      <c r="AV239" s="118"/>
      <c r="AW239" s="118"/>
      <c r="AX239" s="118"/>
      <c r="AY239" s="118"/>
      <c r="AZ239" s="118"/>
      <c r="BA239" s="118"/>
      <c r="BB239" s="118"/>
      <c r="BC239" s="118"/>
      <c r="BD239" s="118"/>
      <c r="BE239" s="118"/>
      <c r="BF239" s="118"/>
      <c r="BG239" s="118"/>
    </row>
    <row r="240" spans="2:59" s="120" customFormat="1" x14ac:dyDescent="0.35">
      <c r="B240" s="118"/>
      <c r="C240" s="118"/>
      <c r="D240" s="118"/>
      <c r="E240" s="118"/>
      <c r="F240" s="118"/>
      <c r="G240" s="118"/>
      <c r="H240" s="118"/>
      <c r="I240" s="118"/>
      <c r="J240" s="118"/>
      <c r="K240" s="118"/>
      <c r="L240" s="118"/>
      <c r="M240" s="118"/>
      <c r="N240" s="118"/>
      <c r="O240" s="118"/>
      <c r="P240" s="118"/>
      <c r="Q240" s="118"/>
      <c r="R240" s="118"/>
      <c r="S240" s="118"/>
      <c r="T240" s="118"/>
      <c r="U240" s="118"/>
      <c r="V240" s="118"/>
      <c r="W240" s="118"/>
      <c r="X240" s="118"/>
      <c r="Y240" s="118"/>
      <c r="Z240" s="118"/>
      <c r="AA240" s="118"/>
      <c r="AB240" s="118"/>
      <c r="AC240" s="118"/>
      <c r="AD240" s="118"/>
      <c r="AE240" s="118"/>
      <c r="AF240" s="118"/>
      <c r="AG240" s="118"/>
      <c r="AH240" s="118"/>
      <c r="AI240" s="118"/>
      <c r="AJ240" s="118"/>
      <c r="AK240" s="118"/>
      <c r="AL240" s="118"/>
      <c r="AM240" s="118"/>
      <c r="AN240" s="118"/>
      <c r="AO240" s="118"/>
      <c r="AP240" s="118"/>
      <c r="AQ240" s="118"/>
      <c r="AR240" s="118"/>
      <c r="AS240" s="118"/>
      <c r="AT240" s="118"/>
      <c r="AU240" s="118"/>
      <c r="AV240" s="118"/>
      <c r="AW240" s="118"/>
      <c r="AX240" s="118"/>
      <c r="AY240" s="118"/>
      <c r="AZ240" s="118"/>
      <c r="BA240" s="118"/>
      <c r="BB240" s="118"/>
      <c r="BC240" s="118"/>
      <c r="BD240" s="118"/>
      <c r="BE240" s="118"/>
      <c r="BF240" s="118"/>
      <c r="BG240" s="118"/>
    </row>
    <row r="241" spans="2:59" s="120" customFormat="1" x14ac:dyDescent="0.35">
      <c r="B241" s="118"/>
      <c r="C241" s="118"/>
      <c r="D241" s="118"/>
      <c r="E241" s="118"/>
      <c r="F241" s="118"/>
      <c r="G241" s="118"/>
      <c r="H241" s="118"/>
      <c r="I241" s="118"/>
      <c r="J241" s="118"/>
      <c r="K241" s="118"/>
      <c r="L241" s="118"/>
      <c r="M241" s="118"/>
      <c r="N241" s="118"/>
      <c r="O241" s="118"/>
      <c r="P241" s="118"/>
      <c r="Q241" s="118"/>
      <c r="R241" s="118"/>
      <c r="S241" s="118"/>
      <c r="T241" s="118"/>
      <c r="U241" s="118"/>
      <c r="V241" s="118"/>
      <c r="W241" s="118"/>
      <c r="X241" s="118"/>
      <c r="Y241" s="118"/>
      <c r="Z241" s="118"/>
      <c r="AA241" s="118"/>
      <c r="AB241" s="118"/>
      <c r="AC241" s="118"/>
      <c r="AD241" s="118"/>
      <c r="AE241" s="118"/>
      <c r="AF241" s="118"/>
      <c r="AG241" s="118"/>
      <c r="AH241" s="118"/>
      <c r="AI241" s="118"/>
      <c r="AJ241" s="118"/>
      <c r="AK241" s="118"/>
      <c r="AL241" s="118"/>
      <c r="AM241" s="118"/>
      <c r="AN241" s="118"/>
      <c r="AO241" s="118"/>
      <c r="AP241" s="118"/>
      <c r="AQ241" s="118"/>
      <c r="AR241" s="118"/>
      <c r="AS241" s="118"/>
      <c r="AT241" s="118"/>
      <c r="AU241" s="118"/>
      <c r="AV241" s="118"/>
      <c r="AW241" s="118"/>
      <c r="AX241" s="118"/>
      <c r="AY241" s="118"/>
      <c r="AZ241" s="118"/>
      <c r="BA241" s="118"/>
      <c r="BB241" s="118"/>
      <c r="BC241" s="118"/>
      <c r="BD241" s="118"/>
      <c r="BE241" s="118"/>
      <c r="BF241" s="118"/>
      <c r="BG241" s="118"/>
    </row>
    <row r="242" spans="2:59" s="120" customFormat="1" x14ac:dyDescent="0.35">
      <c r="B242" s="118"/>
      <c r="C242" s="118"/>
      <c r="D242" s="118"/>
      <c r="E242" s="118"/>
      <c r="F242" s="118"/>
      <c r="G242" s="118"/>
      <c r="H242" s="118"/>
      <c r="I242" s="118"/>
      <c r="J242" s="118"/>
      <c r="K242" s="118"/>
      <c r="L242" s="118"/>
      <c r="M242" s="118"/>
      <c r="N242" s="118"/>
      <c r="O242" s="118"/>
      <c r="P242" s="118"/>
      <c r="Q242" s="118"/>
      <c r="R242" s="118"/>
      <c r="S242" s="118"/>
      <c r="T242" s="118"/>
      <c r="U242" s="118"/>
      <c r="V242" s="118"/>
      <c r="W242" s="118"/>
      <c r="X242" s="118"/>
      <c r="Y242" s="118"/>
      <c r="Z242" s="118"/>
      <c r="AA242" s="118"/>
      <c r="AB242" s="118"/>
      <c r="AC242" s="118"/>
      <c r="AD242" s="118"/>
      <c r="AE242" s="118"/>
      <c r="AF242" s="118"/>
      <c r="AG242" s="118"/>
      <c r="AH242" s="118"/>
      <c r="AI242" s="118"/>
      <c r="AJ242" s="118"/>
      <c r="AK242" s="118"/>
      <c r="AL242" s="118"/>
      <c r="AM242" s="118"/>
      <c r="AN242" s="118"/>
      <c r="AO242" s="118"/>
      <c r="AP242" s="118"/>
      <c r="AQ242" s="118"/>
      <c r="AR242" s="118"/>
      <c r="AS242" s="118"/>
      <c r="AT242" s="118"/>
      <c r="AU242" s="118"/>
      <c r="AV242" s="118"/>
      <c r="AW242" s="118"/>
      <c r="AX242" s="118"/>
      <c r="AY242" s="118"/>
      <c r="AZ242" s="118"/>
      <c r="BA242" s="118"/>
      <c r="BB242" s="118"/>
      <c r="BC242" s="118"/>
      <c r="BD242" s="118"/>
      <c r="BE242" s="118"/>
      <c r="BF242" s="118"/>
      <c r="BG242" s="118"/>
    </row>
    <row r="243" spans="2:59" s="120" customFormat="1" x14ac:dyDescent="0.35">
      <c r="B243" s="118"/>
      <c r="C243" s="118"/>
      <c r="D243" s="118"/>
      <c r="E243" s="118"/>
      <c r="F243" s="118"/>
      <c r="G243" s="118"/>
      <c r="H243" s="118"/>
      <c r="I243" s="118"/>
      <c r="J243" s="118"/>
      <c r="K243" s="118"/>
      <c r="L243" s="118"/>
      <c r="M243" s="118"/>
      <c r="N243" s="118"/>
      <c r="O243" s="118"/>
      <c r="P243" s="118"/>
      <c r="Q243" s="118"/>
      <c r="R243" s="118"/>
      <c r="S243" s="118"/>
      <c r="T243" s="118"/>
      <c r="U243" s="118"/>
      <c r="V243" s="118"/>
      <c r="W243" s="118"/>
      <c r="X243" s="118"/>
      <c r="Y243" s="118"/>
      <c r="Z243" s="118"/>
      <c r="AA243" s="118"/>
      <c r="AB243" s="118"/>
      <c r="AC243" s="118"/>
      <c r="AD243" s="118"/>
      <c r="AE243" s="118"/>
      <c r="AF243" s="118"/>
      <c r="AG243" s="118"/>
      <c r="AH243" s="118"/>
      <c r="AI243" s="118"/>
      <c r="AJ243" s="118"/>
      <c r="AK243" s="118"/>
      <c r="AL243" s="118"/>
      <c r="AM243" s="118"/>
      <c r="AN243" s="118"/>
      <c r="AO243" s="118"/>
      <c r="AP243" s="118"/>
      <c r="AQ243" s="118"/>
      <c r="AR243" s="118"/>
      <c r="AS243" s="118"/>
      <c r="AT243" s="118"/>
      <c r="AU243" s="118"/>
      <c r="AV243" s="118"/>
      <c r="AW243" s="118"/>
      <c r="AX243" s="118"/>
      <c r="AY243" s="118"/>
      <c r="AZ243" s="118"/>
      <c r="BA243" s="118"/>
      <c r="BB243" s="118"/>
      <c r="BC243" s="118"/>
      <c r="BD243" s="118"/>
      <c r="BE243" s="118"/>
      <c r="BF243" s="118"/>
      <c r="BG243" s="118"/>
    </row>
    <row r="244" spans="2:59" s="120" customFormat="1" x14ac:dyDescent="0.35">
      <c r="B244" s="118"/>
      <c r="C244" s="118"/>
      <c r="D244" s="118"/>
      <c r="E244" s="118"/>
      <c r="F244" s="118"/>
      <c r="G244" s="118"/>
      <c r="H244" s="118"/>
      <c r="I244" s="118"/>
      <c r="J244" s="118"/>
      <c r="K244" s="118"/>
      <c r="L244" s="118"/>
      <c r="M244" s="118"/>
      <c r="N244" s="118"/>
      <c r="O244" s="118"/>
      <c r="P244" s="118"/>
      <c r="Q244" s="118"/>
      <c r="R244" s="118"/>
      <c r="S244" s="118"/>
      <c r="T244" s="118"/>
      <c r="U244" s="118"/>
      <c r="V244" s="118"/>
      <c r="W244" s="118"/>
      <c r="X244" s="118"/>
      <c r="Y244" s="118"/>
      <c r="Z244" s="118"/>
      <c r="AA244" s="118"/>
      <c r="AB244" s="118"/>
      <c r="AC244" s="118"/>
      <c r="AD244" s="118"/>
      <c r="AE244" s="118"/>
      <c r="AF244" s="118"/>
      <c r="AG244" s="118"/>
      <c r="AH244" s="118"/>
      <c r="AI244" s="118"/>
      <c r="AJ244" s="118"/>
      <c r="AK244" s="118"/>
      <c r="AL244" s="118"/>
      <c r="AM244" s="118"/>
      <c r="AN244" s="118"/>
      <c r="AO244" s="118"/>
      <c r="AP244" s="118"/>
      <c r="AQ244" s="118"/>
      <c r="AR244" s="118"/>
      <c r="AS244" s="118"/>
      <c r="AT244" s="118"/>
      <c r="AU244" s="118"/>
      <c r="AV244" s="118"/>
      <c r="AW244" s="118"/>
      <c r="AX244" s="118"/>
      <c r="AY244" s="118"/>
      <c r="AZ244" s="118"/>
      <c r="BA244" s="118"/>
      <c r="BB244" s="118"/>
      <c r="BC244" s="118"/>
      <c r="BD244" s="118"/>
      <c r="BE244" s="118"/>
      <c r="BF244" s="118"/>
      <c r="BG244" s="118"/>
    </row>
    <row r="245" spans="2:59" s="120" customFormat="1" x14ac:dyDescent="0.35">
      <c r="B245" s="118"/>
      <c r="C245" s="118"/>
      <c r="D245" s="118"/>
      <c r="E245" s="118"/>
      <c r="F245" s="118"/>
      <c r="G245" s="118"/>
      <c r="H245" s="118"/>
      <c r="I245" s="118"/>
      <c r="J245" s="118"/>
      <c r="K245" s="118"/>
      <c r="L245" s="118"/>
      <c r="M245" s="118"/>
      <c r="N245" s="118"/>
      <c r="O245" s="118"/>
      <c r="P245" s="118"/>
      <c r="Q245" s="118"/>
      <c r="R245" s="118"/>
      <c r="S245" s="118"/>
      <c r="T245" s="118"/>
      <c r="U245" s="118"/>
      <c r="V245" s="118"/>
      <c r="W245" s="118"/>
      <c r="X245" s="118"/>
      <c r="Y245" s="118"/>
      <c r="Z245" s="118"/>
      <c r="AA245" s="118"/>
      <c r="AB245" s="118"/>
      <c r="AC245" s="118"/>
      <c r="AD245" s="118"/>
      <c r="AE245" s="118"/>
      <c r="AF245" s="118"/>
      <c r="AG245" s="118"/>
      <c r="AH245" s="118"/>
      <c r="AI245" s="118"/>
      <c r="AJ245" s="118"/>
      <c r="AK245" s="118"/>
      <c r="AL245" s="118"/>
      <c r="AM245" s="118"/>
      <c r="AN245" s="118"/>
      <c r="AO245" s="118"/>
      <c r="AP245" s="118"/>
      <c r="AQ245" s="118"/>
      <c r="AR245" s="118"/>
      <c r="AS245" s="118"/>
      <c r="AT245" s="118"/>
      <c r="AU245" s="118"/>
      <c r="AV245" s="118"/>
      <c r="AW245" s="118"/>
      <c r="AX245" s="118"/>
      <c r="AY245" s="118"/>
      <c r="AZ245" s="118"/>
      <c r="BA245" s="118"/>
      <c r="BB245" s="118"/>
      <c r="BC245" s="118"/>
      <c r="BD245" s="118"/>
      <c r="BE245" s="118"/>
      <c r="BF245" s="118"/>
      <c r="BG245" s="118"/>
    </row>
    <row r="246" spans="2:59" s="120" customFormat="1" x14ac:dyDescent="0.35">
      <c r="B246" s="118"/>
      <c r="C246" s="118"/>
      <c r="D246" s="118"/>
      <c r="E246" s="118"/>
      <c r="F246" s="118"/>
      <c r="G246" s="118"/>
      <c r="H246" s="118"/>
      <c r="I246" s="118"/>
      <c r="J246" s="118"/>
      <c r="K246" s="118"/>
      <c r="L246" s="118"/>
      <c r="M246" s="118"/>
      <c r="N246" s="118"/>
      <c r="O246" s="118"/>
      <c r="P246" s="118"/>
      <c r="Q246" s="118"/>
      <c r="R246" s="118"/>
      <c r="S246" s="118"/>
      <c r="T246" s="118"/>
      <c r="U246" s="118"/>
      <c r="V246" s="118"/>
      <c r="W246" s="118"/>
      <c r="X246" s="118"/>
      <c r="Y246" s="118"/>
      <c r="Z246" s="118"/>
      <c r="AA246" s="118"/>
      <c r="AB246" s="118"/>
      <c r="AC246" s="118"/>
      <c r="AD246" s="118"/>
      <c r="AE246" s="118"/>
      <c r="AF246" s="118"/>
      <c r="AG246" s="118"/>
      <c r="AH246" s="118"/>
      <c r="AI246" s="118"/>
      <c r="AJ246" s="118"/>
      <c r="AK246" s="118"/>
      <c r="AL246" s="118"/>
      <c r="AM246" s="118"/>
      <c r="AN246" s="118"/>
      <c r="AO246" s="118"/>
      <c r="AP246" s="118"/>
      <c r="AQ246" s="118"/>
      <c r="AR246" s="118"/>
      <c r="AS246" s="118"/>
      <c r="AT246" s="118"/>
      <c r="AU246" s="118"/>
      <c r="AV246" s="118"/>
      <c r="AW246" s="118"/>
      <c r="AX246" s="118"/>
      <c r="AY246" s="118"/>
      <c r="AZ246" s="118"/>
      <c r="BA246" s="118"/>
      <c r="BB246" s="118"/>
      <c r="BC246" s="118"/>
      <c r="BD246" s="118"/>
      <c r="BE246" s="118"/>
      <c r="BF246" s="118"/>
      <c r="BG246" s="118"/>
    </row>
    <row r="247" spans="2:59" s="120" customFormat="1" x14ac:dyDescent="0.35">
      <c r="B247" s="118"/>
      <c r="C247" s="118"/>
      <c r="D247" s="118"/>
      <c r="E247" s="118"/>
      <c r="F247" s="118"/>
      <c r="G247" s="118"/>
      <c r="H247" s="118"/>
      <c r="I247" s="118"/>
      <c r="J247" s="118"/>
      <c r="K247" s="118"/>
      <c r="L247" s="118"/>
      <c r="M247" s="118"/>
      <c r="N247" s="118"/>
      <c r="O247" s="118"/>
      <c r="P247" s="118"/>
      <c r="Q247" s="118"/>
      <c r="R247" s="118"/>
      <c r="S247" s="118"/>
      <c r="T247" s="118"/>
      <c r="U247" s="118"/>
      <c r="V247" s="118"/>
      <c r="W247" s="118"/>
      <c r="X247" s="118"/>
      <c r="Y247" s="118"/>
      <c r="Z247" s="118"/>
      <c r="AA247" s="118"/>
      <c r="AB247" s="118"/>
      <c r="AC247" s="118"/>
      <c r="AD247" s="118"/>
      <c r="AE247" s="118"/>
      <c r="AF247" s="118"/>
      <c r="AG247" s="118"/>
      <c r="AH247" s="118"/>
      <c r="AI247" s="118"/>
      <c r="AJ247" s="118"/>
      <c r="AK247" s="118"/>
      <c r="AL247" s="118"/>
      <c r="AM247" s="118"/>
      <c r="AN247" s="118"/>
      <c r="AO247" s="118"/>
      <c r="AP247" s="118"/>
      <c r="AQ247" s="118"/>
      <c r="AR247" s="118"/>
      <c r="AS247" s="118"/>
      <c r="AT247" s="118"/>
      <c r="AU247" s="118"/>
      <c r="AV247" s="118"/>
      <c r="AW247" s="118"/>
      <c r="AX247" s="118"/>
      <c r="AY247" s="118"/>
      <c r="AZ247" s="118"/>
      <c r="BA247" s="118"/>
      <c r="BB247" s="118"/>
      <c r="BC247" s="118"/>
      <c r="BD247" s="118"/>
      <c r="BE247" s="118"/>
      <c r="BF247" s="118"/>
      <c r="BG247" s="118"/>
    </row>
    <row r="248" spans="2:59" s="120" customFormat="1" x14ac:dyDescent="0.35">
      <c r="B248" s="118"/>
      <c r="C248" s="118"/>
      <c r="D248" s="118"/>
      <c r="E248" s="118"/>
      <c r="F248" s="118"/>
      <c r="G248" s="118"/>
      <c r="H248" s="118"/>
      <c r="I248" s="118"/>
      <c r="J248" s="118"/>
      <c r="K248" s="118"/>
      <c r="L248" s="118"/>
      <c r="M248" s="118"/>
      <c r="N248" s="118"/>
      <c r="O248" s="118"/>
      <c r="P248" s="118"/>
      <c r="Q248" s="118"/>
      <c r="R248" s="118"/>
      <c r="S248" s="118"/>
      <c r="T248" s="118"/>
      <c r="U248" s="118"/>
      <c r="V248" s="118"/>
      <c r="W248" s="118"/>
      <c r="X248" s="118"/>
      <c r="Y248" s="118"/>
      <c r="Z248" s="118"/>
      <c r="AA248" s="118"/>
      <c r="AB248" s="118"/>
      <c r="AC248" s="118"/>
      <c r="AD248" s="118"/>
      <c r="AE248" s="118"/>
      <c r="AF248" s="118"/>
      <c r="AG248" s="118"/>
      <c r="AH248" s="118"/>
      <c r="AI248" s="118"/>
      <c r="AJ248" s="118"/>
      <c r="AK248" s="118"/>
      <c r="AL248" s="118"/>
      <c r="AM248" s="118"/>
      <c r="AN248" s="118"/>
      <c r="AO248" s="118"/>
      <c r="AP248" s="118"/>
      <c r="AQ248" s="118"/>
      <c r="AR248" s="118"/>
      <c r="AS248" s="118"/>
      <c r="AT248" s="118"/>
      <c r="AU248" s="118"/>
      <c r="AV248" s="118"/>
      <c r="AW248" s="118"/>
      <c r="AX248" s="118"/>
      <c r="AY248" s="118"/>
      <c r="AZ248" s="118"/>
      <c r="BA248" s="118"/>
      <c r="BB248" s="118"/>
      <c r="BC248" s="118"/>
      <c r="BD248" s="118"/>
      <c r="BE248" s="118"/>
      <c r="BF248" s="118"/>
      <c r="BG248" s="118"/>
    </row>
    <row r="249" spans="2:59" s="120" customFormat="1" x14ac:dyDescent="0.35">
      <c r="B249" s="118"/>
      <c r="C249" s="118"/>
      <c r="D249" s="118"/>
      <c r="E249" s="118"/>
      <c r="F249" s="118"/>
      <c r="G249" s="118"/>
      <c r="H249" s="118"/>
      <c r="I249" s="118"/>
      <c r="J249" s="118"/>
      <c r="K249" s="118"/>
      <c r="L249" s="118"/>
      <c r="M249" s="118"/>
      <c r="N249" s="118"/>
      <c r="O249" s="118"/>
      <c r="P249" s="118"/>
      <c r="Q249" s="118"/>
      <c r="R249" s="118"/>
      <c r="S249" s="118"/>
      <c r="T249" s="118"/>
      <c r="U249" s="118"/>
      <c r="V249" s="118"/>
      <c r="W249" s="118"/>
      <c r="X249" s="118"/>
      <c r="Y249" s="118"/>
      <c r="Z249" s="118"/>
      <c r="AA249" s="118"/>
      <c r="AB249" s="118"/>
      <c r="AC249" s="118"/>
      <c r="AD249" s="118"/>
      <c r="AE249" s="118"/>
      <c r="AF249" s="118"/>
      <c r="AG249" s="118"/>
      <c r="AH249" s="118"/>
      <c r="AI249" s="118"/>
      <c r="AJ249" s="118"/>
      <c r="AK249" s="118"/>
      <c r="AL249" s="118"/>
      <c r="AM249" s="118"/>
      <c r="AN249" s="118"/>
      <c r="AO249" s="118"/>
      <c r="AP249" s="118"/>
      <c r="AQ249" s="118"/>
      <c r="AR249" s="118"/>
      <c r="AS249" s="118"/>
      <c r="AT249" s="118"/>
      <c r="AU249" s="118"/>
      <c r="AV249" s="118"/>
      <c r="AW249" s="118"/>
      <c r="AX249" s="118"/>
      <c r="AY249" s="118"/>
      <c r="AZ249" s="118"/>
      <c r="BA249" s="118"/>
      <c r="BB249" s="118"/>
      <c r="BC249" s="118"/>
      <c r="BD249" s="118"/>
      <c r="BE249" s="118"/>
      <c r="BF249" s="118"/>
      <c r="BG249" s="118"/>
    </row>
    <row r="250" spans="2:59" s="120" customFormat="1" x14ac:dyDescent="0.35">
      <c r="B250" s="118"/>
      <c r="C250" s="118"/>
      <c r="D250" s="118"/>
      <c r="E250" s="118"/>
      <c r="F250" s="118"/>
      <c r="G250" s="118"/>
      <c r="H250" s="118"/>
      <c r="I250" s="118"/>
      <c r="J250" s="118"/>
      <c r="K250" s="118"/>
      <c r="L250" s="118"/>
      <c r="M250" s="118"/>
      <c r="N250" s="118"/>
      <c r="O250" s="118"/>
      <c r="P250" s="118"/>
      <c r="Q250" s="118"/>
      <c r="R250" s="118"/>
      <c r="S250" s="118"/>
      <c r="T250" s="118"/>
      <c r="U250" s="118"/>
      <c r="V250" s="118"/>
      <c r="W250" s="118"/>
      <c r="X250" s="118"/>
      <c r="Y250" s="118"/>
      <c r="Z250" s="118"/>
      <c r="AA250" s="118"/>
      <c r="AB250" s="118"/>
      <c r="AC250" s="118"/>
      <c r="AD250" s="118"/>
      <c r="AE250" s="118"/>
      <c r="AF250" s="118"/>
      <c r="AG250" s="118"/>
      <c r="AH250" s="118"/>
      <c r="AI250" s="118"/>
      <c r="AJ250" s="118"/>
      <c r="AK250" s="118"/>
      <c r="AL250" s="118"/>
      <c r="AM250" s="118"/>
      <c r="AN250" s="118"/>
      <c r="AO250" s="118"/>
      <c r="AP250" s="118"/>
      <c r="AQ250" s="118"/>
      <c r="AR250" s="118"/>
      <c r="AS250" s="118"/>
      <c r="AT250" s="118"/>
      <c r="AU250" s="118"/>
      <c r="AV250" s="118"/>
      <c r="AW250" s="118"/>
      <c r="AX250" s="118"/>
      <c r="AY250" s="118"/>
      <c r="AZ250" s="118"/>
      <c r="BA250" s="118"/>
      <c r="BB250" s="118"/>
      <c r="BC250" s="118"/>
      <c r="BD250" s="118"/>
      <c r="BE250" s="118"/>
      <c r="BF250" s="118"/>
      <c r="BG250" s="118"/>
    </row>
    <row r="251" spans="2:59" s="120" customFormat="1" x14ac:dyDescent="0.35">
      <c r="B251" s="118"/>
      <c r="C251" s="118"/>
      <c r="D251" s="118"/>
      <c r="E251" s="118"/>
      <c r="F251" s="118"/>
      <c r="G251" s="118"/>
      <c r="H251" s="118"/>
      <c r="I251" s="118"/>
      <c r="J251" s="118"/>
      <c r="K251" s="118"/>
      <c r="L251" s="118"/>
      <c r="M251" s="118"/>
      <c r="N251" s="118"/>
      <c r="O251" s="118"/>
      <c r="P251" s="118"/>
      <c r="Q251" s="118"/>
      <c r="R251" s="118"/>
      <c r="S251" s="118"/>
      <c r="T251" s="118"/>
      <c r="U251" s="118"/>
      <c r="V251" s="118"/>
      <c r="W251" s="118"/>
      <c r="X251" s="118"/>
      <c r="Y251" s="118"/>
      <c r="Z251" s="118"/>
      <c r="AA251" s="118"/>
      <c r="AB251" s="118"/>
      <c r="AC251" s="118"/>
      <c r="AD251" s="118"/>
      <c r="AE251" s="118"/>
      <c r="AF251" s="118"/>
      <c r="AG251" s="118"/>
      <c r="AH251" s="118"/>
      <c r="AI251" s="118"/>
      <c r="AJ251" s="118"/>
      <c r="AK251" s="118"/>
      <c r="AL251" s="118"/>
      <c r="AM251" s="118"/>
      <c r="AN251" s="118"/>
      <c r="AO251" s="118"/>
      <c r="AP251" s="118"/>
      <c r="AQ251" s="118"/>
      <c r="AR251" s="118"/>
      <c r="AS251" s="118"/>
      <c r="AT251" s="118"/>
      <c r="AU251" s="118"/>
      <c r="AV251" s="118"/>
      <c r="AW251" s="118"/>
      <c r="AX251" s="118"/>
      <c r="AY251" s="118"/>
      <c r="AZ251" s="118"/>
      <c r="BA251" s="118"/>
      <c r="BB251" s="118"/>
      <c r="BC251" s="118"/>
      <c r="BD251" s="118"/>
      <c r="BE251" s="118"/>
      <c r="BF251" s="118"/>
      <c r="BG251" s="118"/>
    </row>
    <row r="252" spans="2:59" s="120" customFormat="1" x14ac:dyDescent="0.35">
      <c r="B252" s="118"/>
      <c r="C252" s="118"/>
      <c r="D252" s="118"/>
      <c r="E252" s="118"/>
      <c r="F252" s="118"/>
      <c r="G252" s="118"/>
      <c r="H252" s="118"/>
      <c r="I252" s="118"/>
      <c r="J252" s="118"/>
      <c r="K252" s="118"/>
      <c r="L252" s="118"/>
      <c r="M252" s="118"/>
      <c r="N252" s="118"/>
      <c r="O252" s="118"/>
      <c r="P252" s="118"/>
      <c r="Q252" s="118"/>
      <c r="R252" s="118"/>
      <c r="S252" s="118"/>
      <c r="T252" s="118"/>
      <c r="U252" s="118"/>
      <c r="V252" s="118"/>
      <c r="W252" s="118"/>
      <c r="X252" s="118"/>
      <c r="Y252" s="118"/>
      <c r="Z252" s="118"/>
      <c r="AA252" s="118"/>
      <c r="AB252" s="118"/>
      <c r="AC252" s="118"/>
      <c r="AD252" s="118"/>
      <c r="AE252" s="118"/>
      <c r="AF252" s="118"/>
      <c r="AG252" s="118"/>
      <c r="AH252" s="118"/>
      <c r="AI252" s="118"/>
      <c r="AJ252" s="118"/>
      <c r="AK252" s="118"/>
      <c r="AL252" s="118"/>
      <c r="AM252" s="118"/>
      <c r="AN252" s="118"/>
      <c r="AO252" s="118"/>
      <c r="AP252" s="118"/>
      <c r="AQ252" s="118"/>
      <c r="AR252" s="118"/>
      <c r="AS252" s="118"/>
      <c r="AT252" s="118"/>
      <c r="AU252" s="118"/>
      <c r="AV252" s="118"/>
      <c r="AW252" s="118"/>
      <c r="AX252" s="118"/>
      <c r="AY252" s="118"/>
      <c r="AZ252" s="118"/>
      <c r="BA252" s="118"/>
      <c r="BB252" s="118"/>
      <c r="BC252" s="118"/>
      <c r="BD252" s="118"/>
      <c r="BE252" s="118"/>
      <c r="BF252" s="118"/>
      <c r="BG252" s="118"/>
    </row>
    <row r="253" spans="2:59" s="120" customFormat="1" x14ac:dyDescent="0.35">
      <c r="B253" s="118"/>
      <c r="C253" s="118"/>
      <c r="D253" s="118"/>
      <c r="E253" s="118"/>
      <c r="F253" s="118"/>
      <c r="G253" s="118"/>
      <c r="H253" s="118"/>
      <c r="I253" s="118"/>
      <c r="J253" s="118"/>
      <c r="K253" s="118"/>
      <c r="L253" s="118"/>
      <c r="M253" s="118"/>
      <c r="N253" s="118"/>
      <c r="O253" s="118"/>
      <c r="P253" s="118"/>
      <c r="Q253" s="118"/>
      <c r="R253" s="118"/>
      <c r="S253" s="118"/>
      <c r="T253" s="118"/>
      <c r="U253" s="118"/>
      <c r="V253" s="118"/>
      <c r="W253" s="118"/>
      <c r="X253" s="118"/>
      <c r="Y253" s="118"/>
      <c r="Z253" s="118"/>
      <c r="AA253" s="118"/>
      <c r="AB253" s="118"/>
      <c r="AC253" s="118"/>
      <c r="AD253" s="118"/>
      <c r="AE253" s="118"/>
      <c r="AF253" s="118"/>
      <c r="AG253" s="118"/>
      <c r="AH253" s="118"/>
      <c r="AI253" s="118"/>
      <c r="AJ253" s="118"/>
      <c r="AK253" s="118"/>
      <c r="AL253" s="118"/>
      <c r="AM253" s="118"/>
      <c r="AN253" s="118"/>
      <c r="AO253" s="118"/>
      <c r="AP253" s="118"/>
      <c r="AQ253" s="118"/>
      <c r="AR253" s="118"/>
      <c r="AS253" s="118"/>
      <c r="AT253" s="118"/>
      <c r="AU253" s="118"/>
      <c r="AV253" s="118"/>
      <c r="AW253" s="118"/>
      <c r="AX253" s="118"/>
      <c r="AY253" s="118"/>
      <c r="AZ253" s="118"/>
      <c r="BA253" s="118"/>
      <c r="BB253" s="118"/>
      <c r="BC253" s="118"/>
      <c r="BD253" s="118"/>
      <c r="BE253" s="118"/>
      <c r="BF253" s="118"/>
      <c r="BG253" s="118"/>
    </row>
    <row r="254" spans="2:59" s="120" customFormat="1" x14ac:dyDescent="0.35">
      <c r="B254" s="118"/>
      <c r="C254" s="118"/>
      <c r="D254" s="118"/>
      <c r="E254" s="118"/>
      <c r="F254" s="118"/>
      <c r="G254" s="118"/>
      <c r="H254" s="118"/>
      <c r="I254" s="118"/>
      <c r="J254" s="118"/>
      <c r="K254" s="118"/>
      <c r="L254" s="118"/>
      <c r="M254" s="118"/>
      <c r="N254" s="118"/>
      <c r="O254" s="118"/>
      <c r="P254" s="118"/>
      <c r="Q254" s="118"/>
      <c r="R254" s="118"/>
      <c r="S254" s="118"/>
      <c r="T254" s="118"/>
      <c r="U254" s="118"/>
      <c r="V254" s="118"/>
      <c r="W254" s="118"/>
      <c r="X254" s="118"/>
      <c r="Y254" s="118"/>
      <c r="Z254" s="118"/>
      <c r="AA254" s="118"/>
      <c r="AB254" s="118"/>
      <c r="AC254" s="118"/>
      <c r="AD254" s="118"/>
      <c r="AE254" s="118"/>
      <c r="AF254" s="118"/>
      <c r="AG254" s="118"/>
      <c r="AH254" s="118"/>
      <c r="AI254" s="118"/>
      <c r="AJ254" s="118"/>
      <c r="AK254" s="118"/>
      <c r="AL254" s="118"/>
      <c r="AM254" s="118"/>
      <c r="AN254" s="118"/>
      <c r="AO254" s="118"/>
      <c r="AP254" s="118"/>
      <c r="AQ254" s="118"/>
      <c r="AR254" s="118"/>
      <c r="AS254" s="118"/>
      <c r="AT254" s="118"/>
      <c r="AU254" s="118"/>
      <c r="AV254" s="118"/>
      <c r="AW254" s="118"/>
      <c r="AX254" s="118"/>
      <c r="AY254" s="118"/>
      <c r="AZ254" s="118"/>
      <c r="BA254" s="118"/>
      <c r="BB254" s="118"/>
      <c r="BC254" s="118"/>
      <c r="BD254" s="118"/>
      <c r="BE254" s="118"/>
      <c r="BF254" s="118"/>
      <c r="BG254" s="118"/>
    </row>
    <row r="255" spans="2:59" s="120" customFormat="1" x14ac:dyDescent="0.35">
      <c r="B255" s="118"/>
      <c r="C255" s="118"/>
      <c r="D255" s="118"/>
      <c r="E255" s="118"/>
      <c r="F255" s="118"/>
      <c r="G255" s="118"/>
      <c r="H255" s="118"/>
      <c r="I255" s="118"/>
      <c r="J255" s="118"/>
      <c r="K255" s="118"/>
      <c r="L255" s="118"/>
      <c r="M255" s="118"/>
      <c r="N255" s="118"/>
      <c r="O255" s="118"/>
      <c r="P255" s="118"/>
      <c r="Q255" s="118"/>
      <c r="R255" s="118"/>
      <c r="S255" s="118"/>
      <c r="T255" s="118"/>
      <c r="U255" s="118"/>
      <c r="V255" s="118"/>
      <c r="W255" s="118"/>
      <c r="X255" s="118"/>
      <c r="Y255" s="118"/>
      <c r="Z255" s="118"/>
      <c r="AA255" s="118"/>
      <c r="AB255" s="118"/>
      <c r="AC255" s="118"/>
      <c r="AD255" s="118"/>
      <c r="AE255" s="118"/>
      <c r="AF255" s="118"/>
      <c r="AG255" s="118"/>
      <c r="AH255" s="118"/>
      <c r="AI255" s="118"/>
      <c r="AJ255" s="118"/>
      <c r="AK255" s="118"/>
      <c r="AL255" s="118"/>
      <c r="AM255" s="118"/>
      <c r="AN255" s="118"/>
      <c r="AO255" s="118"/>
      <c r="AP255" s="118"/>
      <c r="AQ255" s="118"/>
      <c r="AR255" s="118"/>
      <c r="AS255" s="118"/>
      <c r="AT255" s="118"/>
      <c r="AU255" s="118"/>
      <c r="AV255" s="118"/>
      <c r="AW255" s="118"/>
      <c r="AX255" s="118"/>
      <c r="AY255" s="118"/>
      <c r="AZ255" s="118"/>
      <c r="BA255" s="118"/>
      <c r="BB255" s="118"/>
      <c r="BC255" s="118"/>
      <c r="BD255" s="118"/>
      <c r="BE255" s="118"/>
      <c r="BF255" s="118"/>
      <c r="BG255" s="118"/>
    </row>
    <row r="256" spans="2:59" s="120" customFormat="1" x14ac:dyDescent="0.35">
      <c r="B256" s="118"/>
      <c r="C256" s="118"/>
      <c r="D256" s="118"/>
      <c r="E256" s="118"/>
      <c r="F256" s="118"/>
      <c r="G256" s="118"/>
      <c r="H256" s="118"/>
      <c r="I256" s="118"/>
      <c r="J256" s="118"/>
      <c r="K256" s="118"/>
      <c r="L256" s="118"/>
      <c r="M256" s="118"/>
      <c r="N256" s="118"/>
      <c r="O256" s="118"/>
      <c r="P256" s="118"/>
      <c r="Q256" s="118"/>
      <c r="R256" s="118"/>
      <c r="S256" s="118"/>
      <c r="T256" s="118"/>
      <c r="U256" s="118"/>
      <c r="V256" s="118"/>
      <c r="W256" s="118"/>
      <c r="X256" s="118"/>
      <c r="Y256" s="118"/>
      <c r="Z256" s="118"/>
      <c r="AA256" s="118"/>
      <c r="AB256" s="118"/>
      <c r="AC256" s="118"/>
      <c r="AD256" s="118"/>
      <c r="AE256" s="118"/>
      <c r="AF256" s="118"/>
      <c r="AG256" s="118"/>
      <c r="AH256" s="118"/>
      <c r="AI256" s="118"/>
      <c r="AJ256" s="118"/>
      <c r="AK256" s="118"/>
      <c r="AL256" s="118"/>
      <c r="AM256" s="118"/>
      <c r="AN256" s="118"/>
      <c r="AO256" s="118"/>
      <c r="AP256" s="118"/>
      <c r="AQ256" s="118"/>
      <c r="AR256" s="118"/>
      <c r="AS256" s="118"/>
      <c r="AT256" s="118"/>
      <c r="AU256" s="118"/>
      <c r="AV256" s="118"/>
      <c r="AW256" s="118"/>
      <c r="AX256" s="118"/>
      <c r="AY256" s="118"/>
      <c r="AZ256" s="118"/>
      <c r="BA256" s="118"/>
      <c r="BB256" s="118"/>
      <c r="BC256" s="118"/>
      <c r="BD256" s="118"/>
      <c r="BE256" s="118"/>
      <c r="BF256" s="118"/>
      <c r="BG256" s="118"/>
    </row>
    <row r="257" spans="2:59" s="120" customFormat="1" x14ac:dyDescent="0.35">
      <c r="B257" s="118"/>
      <c r="C257" s="118"/>
      <c r="D257" s="118"/>
      <c r="E257" s="118"/>
      <c r="F257" s="118"/>
      <c r="G257" s="118"/>
      <c r="H257" s="118"/>
      <c r="I257" s="118"/>
      <c r="J257" s="118"/>
      <c r="K257" s="118"/>
      <c r="L257" s="118"/>
      <c r="M257" s="118"/>
      <c r="N257" s="118"/>
      <c r="O257" s="118"/>
      <c r="P257" s="118"/>
      <c r="Q257" s="118"/>
      <c r="R257" s="118"/>
      <c r="S257" s="118"/>
      <c r="T257" s="118"/>
      <c r="U257" s="118"/>
      <c r="V257" s="118"/>
      <c r="W257" s="118"/>
      <c r="X257" s="118"/>
      <c r="Y257" s="118"/>
      <c r="Z257" s="118"/>
      <c r="AA257" s="118"/>
      <c r="AB257" s="118"/>
      <c r="AC257" s="118"/>
      <c r="AD257" s="118"/>
      <c r="AE257" s="118"/>
      <c r="AF257" s="118"/>
      <c r="AG257" s="118"/>
      <c r="AH257" s="118"/>
      <c r="AI257" s="118"/>
      <c r="AJ257" s="118"/>
      <c r="AK257" s="118"/>
      <c r="AL257" s="118"/>
      <c r="AM257" s="118"/>
      <c r="AN257" s="118"/>
      <c r="AO257" s="118"/>
      <c r="AP257" s="118"/>
      <c r="AQ257" s="118"/>
      <c r="AR257" s="118"/>
      <c r="AS257" s="118"/>
      <c r="AT257" s="118"/>
      <c r="AU257" s="118"/>
      <c r="AV257" s="118"/>
      <c r="AW257" s="118"/>
      <c r="AX257" s="118"/>
      <c r="AY257" s="118"/>
      <c r="AZ257" s="118"/>
      <c r="BA257" s="118"/>
      <c r="BB257" s="118"/>
      <c r="BC257" s="118"/>
      <c r="BD257" s="118"/>
      <c r="BE257" s="118"/>
      <c r="BF257" s="118"/>
      <c r="BG257" s="118"/>
    </row>
    <row r="258" spans="2:59" s="120" customFormat="1" x14ac:dyDescent="0.35">
      <c r="B258" s="118"/>
      <c r="C258" s="118"/>
      <c r="D258" s="118"/>
      <c r="E258" s="118"/>
      <c r="F258" s="118"/>
      <c r="G258" s="118"/>
      <c r="H258" s="118"/>
      <c r="I258" s="118"/>
      <c r="J258" s="118"/>
      <c r="K258" s="118"/>
      <c r="L258" s="118"/>
      <c r="M258" s="118"/>
      <c r="N258" s="118"/>
      <c r="O258" s="118"/>
      <c r="P258" s="118"/>
      <c r="Q258" s="118"/>
      <c r="R258" s="118"/>
      <c r="S258" s="118"/>
      <c r="T258" s="118"/>
      <c r="U258" s="118"/>
      <c r="V258" s="118"/>
      <c r="W258" s="118"/>
      <c r="X258" s="118"/>
      <c r="Y258" s="118"/>
      <c r="Z258" s="118"/>
      <c r="AA258" s="118"/>
      <c r="AB258" s="118"/>
      <c r="AC258" s="118"/>
      <c r="AD258" s="118"/>
      <c r="AE258" s="118"/>
      <c r="AF258" s="118"/>
      <c r="AG258" s="118"/>
      <c r="AH258" s="118"/>
      <c r="AI258" s="118"/>
      <c r="AJ258" s="118"/>
      <c r="AK258" s="118"/>
      <c r="AL258" s="118"/>
      <c r="AM258" s="118"/>
      <c r="AN258" s="118"/>
      <c r="AO258" s="118"/>
      <c r="AP258" s="118"/>
      <c r="AQ258" s="118"/>
      <c r="AR258" s="118"/>
      <c r="AS258" s="118"/>
      <c r="AT258" s="118"/>
      <c r="AU258" s="118"/>
      <c r="AV258" s="118"/>
      <c r="AW258" s="118"/>
      <c r="AX258" s="118"/>
      <c r="AY258" s="118"/>
      <c r="AZ258" s="118"/>
      <c r="BA258" s="118"/>
      <c r="BB258" s="118"/>
      <c r="BC258" s="118"/>
      <c r="BD258" s="118"/>
      <c r="BE258" s="118"/>
      <c r="BF258" s="118"/>
      <c r="BG258" s="118"/>
    </row>
    <row r="259" spans="2:59" s="120" customFormat="1" x14ac:dyDescent="0.35">
      <c r="B259" s="118"/>
      <c r="C259" s="118"/>
      <c r="D259" s="118"/>
      <c r="E259" s="118"/>
      <c r="F259" s="118"/>
      <c r="G259" s="118"/>
      <c r="H259" s="118"/>
      <c r="I259" s="118"/>
      <c r="J259" s="118"/>
      <c r="K259" s="118"/>
      <c r="L259" s="118"/>
      <c r="M259" s="118"/>
      <c r="N259" s="118"/>
      <c r="O259" s="118"/>
      <c r="P259" s="118"/>
      <c r="Q259" s="118"/>
      <c r="R259" s="118"/>
      <c r="S259" s="118"/>
      <c r="T259" s="118"/>
      <c r="U259" s="118"/>
      <c r="V259" s="118"/>
      <c r="W259" s="118"/>
      <c r="X259" s="118"/>
      <c r="Y259" s="118"/>
      <c r="Z259" s="118"/>
      <c r="AA259" s="118"/>
      <c r="AB259" s="118"/>
      <c r="AC259" s="118"/>
      <c r="AD259" s="118"/>
      <c r="AE259" s="118"/>
      <c r="AF259" s="118"/>
      <c r="AG259" s="118"/>
      <c r="AH259" s="118"/>
      <c r="AI259" s="118"/>
      <c r="AJ259" s="118"/>
      <c r="AK259" s="118"/>
      <c r="AL259" s="118"/>
      <c r="AM259" s="118"/>
      <c r="AN259" s="118"/>
      <c r="AO259" s="118"/>
      <c r="AP259" s="118"/>
      <c r="AQ259" s="118"/>
      <c r="AR259" s="118"/>
      <c r="AS259" s="118"/>
      <c r="AT259" s="118"/>
      <c r="AU259" s="118"/>
      <c r="AV259" s="118"/>
      <c r="AW259" s="118"/>
      <c r="AX259" s="118"/>
      <c r="AY259" s="118"/>
      <c r="AZ259" s="118"/>
      <c r="BA259" s="118"/>
      <c r="BB259" s="118"/>
      <c r="BC259" s="118"/>
      <c r="BD259" s="118"/>
      <c r="BE259" s="118"/>
      <c r="BF259" s="118"/>
      <c r="BG259" s="118"/>
    </row>
    <row r="260" spans="2:59" s="120" customFormat="1" x14ac:dyDescent="0.35">
      <c r="B260" s="118"/>
      <c r="C260" s="118"/>
      <c r="D260" s="118"/>
      <c r="E260" s="118"/>
      <c r="F260" s="118"/>
      <c r="G260" s="118"/>
      <c r="H260" s="118"/>
      <c r="I260" s="118"/>
      <c r="J260" s="118"/>
      <c r="K260" s="118"/>
      <c r="L260" s="118"/>
      <c r="M260" s="118"/>
      <c r="N260" s="118"/>
      <c r="O260" s="118"/>
      <c r="P260" s="118"/>
      <c r="Q260" s="118"/>
      <c r="R260" s="118"/>
      <c r="S260" s="118"/>
      <c r="T260" s="118"/>
      <c r="U260" s="118"/>
      <c r="V260" s="118"/>
      <c r="W260" s="118"/>
      <c r="X260" s="118"/>
      <c r="Y260" s="118"/>
      <c r="Z260" s="118"/>
      <c r="AA260" s="118"/>
      <c r="AB260" s="118"/>
      <c r="AC260" s="118"/>
      <c r="AD260" s="118"/>
      <c r="AE260" s="118"/>
      <c r="AF260" s="118"/>
      <c r="AG260" s="118"/>
      <c r="AH260" s="118"/>
      <c r="AI260" s="118"/>
      <c r="AJ260" s="118"/>
      <c r="AK260" s="118"/>
      <c r="AL260" s="118"/>
      <c r="AM260" s="118"/>
      <c r="AN260" s="118"/>
      <c r="AO260" s="118"/>
      <c r="AP260" s="118"/>
      <c r="AQ260" s="118"/>
      <c r="AR260" s="118"/>
      <c r="AS260" s="118"/>
      <c r="AT260" s="118"/>
      <c r="AU260" s="118"/>
      <c r="AV260" s="118"/>
      <c r="AW260" s="118"/>
      <c r="AX260" s="118"/>
      <c r="AY260" s="118"/>
      <c r="AZ260" s="118"/>
      <c r="BA260" s="118"/>
      <c r="BB260" s="118"/>
      <c r="BC260" s="118"/>
      <c r="BD260" s="118"/>
      <c r="BE260" s="118"/>
      <c r="BF260" s="118"/>
      <c r="BG260" s="118"/>
    </row>
    <row r="261" spans="2:59" s="120" customFormat="1" x14ac:dyDescent="0.35">
      <c r="B261" s="118"/>
      <c r="C261" s="118"/>
      <c r="D261" s="118"/>
      <c r="E261" s="118"/>
      <c r="F261" s="118"/>
      <c r="G261" s="118"/>
      <c r="H261" s="118"/>
      <c r="I261" s="118"/>
      <c r="J261" s="118"/>
      <c r="K261" s="118"/>
      <c r="L261" s="118"/>
      <c r="M261" s="118"/>
      <c r="N261" s="118"/>
      <c r="O261" s="118"/>
      <c r="P261" s="118"/>
      <c r="Q261" s="118"/>
      <c r="R261" s="118"/>
      <c r="S261" s="118"/>
      <c r="T261" s="118"/>
      <c r="U261" s="118"/>
      <c r="V261" s="118"/>
      <c r="W261" s="118"/>
      <c r="X261" s="118"/>
      <c r="Y261" s="118"/>
      <c r="Z261" s="118"/>
      <c r="AA261" s="118"/>
      <c r="AB261" s="118"/>
      <c r="AC261" s="118"/>
      <c r="AD261" s="118"/>
      <c r="AE261" s="118"/>
      <c r="AF261" s="118"/>
      <c r="AG261" s="118"/>
      <c r="AH261" s="118"/>
      <c r="AI261" s="118"/>
      <c r="AJ261" s="118"/>
      <c r="AK261" s="118"/>
      <c r="AL261" s="118"/>
      <c r="AM261" s="118"/>
      <c r="AN261" s="118"/>
      <c r="AO261" s="118"/>
      <c r="AP261" s="118"/>
      <c r="AQ261" s="118"/>
      <c r="AR261" s="118"/>
      <c r="AS261" s="118"/>
      <c r="AT261" s="118"/>
      <c r="AU261" s="118"/>
      <c r="AV261" s="118"/>
      <c r="AW261" s="118"/>
      <c r="AX261" s="118"/>
      <c r="AY261" s="118"/>
      <c r="AZ261" s="118"/>
      <c r="BA261" s="118"/>
      <c r="BB261" s="118"/>
      <c r="BC261" s="118"/>
      <c r="BD261" s="118"/>
      <c r="BE261" s="118"/>
      <c r="BF261" s="118"/>
      <c r="BG261" s="118"/>
    </row>
    <row r="262" spans="2:59" s="120" customFormat="1" x14ac:dyDescent="0.35">
      <c r="B262" s="118"/>
      <c r="C262" s="118"/>
      <c r="D262" s="118"/>
      <c r="E262" s="118"/>
      <c r="F262" s="118"/>
      <c r="G262" s="118"/>
      <c r="H262" s="118"/>
      <c r="I262" s="118"/>
      <c r="J262" s="118"/>
      <c r="K262" s="118"/>
      <c r="L262" s="118"/>
      <c r="M262" s="118"/>
      <c r="N262" s="118"/>
      <c r="O262" s="118"/>
      <c r="P262" s="118"/>
      <c r="Q262" s="118"/>
      <c r="R262" s="118"/>
      <c r="S262" s="118"/>
      <c r="T262" s="118"/>
      <c r="U262" s="118"/>
      <c r="V262" s="118"/>
      <c r="W262" s="118"/>
      <c r="X262" s="118"/>
      <c r="Y262" s="118"/>
      <c r="Z262" s="118"/>
      <c r="AA262" s="118"/>
      <c r="AB262" s="118"/>
      <c r="AC262" s="118"/>
      <c r="AD262" s="118"/>
      <c r="AE262" s="118"/>
      <c r="AF262" s="118"/>
      <c r="AG262" s="118"/>
      <c r="AH262" s="118"/>
      <c r="AI262" s="118"/>
      <c r="AJ262" s="118"/>
      <c r="AK262" s="118"/>
      <c r="AL262" s="118"/>
      <c r="AM262" s="118"/>
      <c r="AN262" s="118"/>
      <c r="AO262" s="118"/>
      <c r="AP262" s="118"/>
      <c r="AQ262" s="118"/>
      <c r="AR262" s="118"/>
      <c r="AS262" s="118"/>
      <c r="AT262" s="118"/>
      <c r="AU262" s="118"/>
      <c r="AV262" s="118"/>
      <c r="AW262" s="118"/>
      <c r="AX262" s="118"/>
      <c r="AY262" s="118"/>
      <c r="AZ262" s="118"/>
      <c r="BA262" s="118"/>
      <c r="BB262" s="118"/>
      <c r="BC262" s="118"/>
      <c r="BD262" s="118"/>
      <c r="BE262" s="118"/>
      <c r="BF262" s="118"/>
      <c r="BG262" s="118"/>
    </row>
    <row r="263" spans="2:59" s="120" customFormat="1" x14ac:dyDescent="0.35">
      <c r="B263" s="118"/>
      <c r="C263" s="118"/>
      <c r="D263" s="118"/>
      <c r="E263" s="118"/>
      <c r="F263" s="118"/>
      <c r="G263" s="118"/>
      <c r="H263" s="118"/>
      <c r="I263" s="118"/>
      <c r="J263" s="118"/>
      <c r="K263" s="118"/>
      <c r="L263" s="118"/>
      <c r="M263" s="118"/>
      <c r="N263" s="118"/>
      <c r="O263" s="118"/>
      <c r="P263" s="118"/>
      <c r="Q263" s="118"/>
      <c r="R263" s="118"/>
      <c r="S263" s="118"/>
      <c r="T263" s="118"/>
      <c r="U263" s="118"/>
      <c r="V263" s="118"/>
      <c r="W263" s="118"/>
      <c r="X263" s="118"/>
      <c r="Y263" s="118"/>
      <c r="Z263" s="118"/>
      <c r="AA263" s="118"/>
      <c r="AB263" s="118"/>
      <c r="AC263" s="118"/>
      <c r="AD263" s="118"/>
      <c r="AE263" s="118"/>
      <c r="AF263" s="118"/>
      <c r="AG263" s="118"/>
      <c r="AH263" s="118"/>
      <c r="AI263" s="118"/>
      <c r="AJ263" s="118"/>
      <c r="AK263" s="118"/>
      <c r="AL263" s="118"/>
      <c r="AM263" s="118"/>
      <c r="AN263" s="118"/>
      <c r="AO263" s="118"/>
      <c r="AP263" s="118"/>
      <c r="AQ263" s="118"/>
      <c r="AR263" s="118"/>
      <c r="AS263" s="118"/>
      <c r="AT263" s="118"/>
      <c r="AU263" s="118"/>
      <c r="AV263" s="118"/>
      <c r="AW263" s="118"/>
      <c r="AX263" s="118"/>
      <c r="AY263" s="118"/>
      <c r="AZ263" s="118"/>
      <c r="BA263" s="118"/>
      <c r="BB263" s="118"/>
      <c r="BC263" s="118"/>
      <c r="BD263" s="118"/>
      <c r="BE263" s="118"/>
      <c r="BF263" s="118"/>
      <c r="BG263" s="118"/>
    </row>
    <row r="264" spans="2:59" s="120" customFormat="1" x14ac:dyDescent="0.35">
      <c r="B264" s="118"/>
      <c r="C264" s="118"/>
      <c r="D264" s="118"/>
      <c r="E264" s="118"/>
      <c r="F264" s="118"/>
      <c r="G264" s="118"/>
      <c r="H264" s="118"/>
      <c r="I264" s="118"/>
      <c r="J264" s="118"/>
      <c r="K264" s="118"/>
      <c r="L264" s="118"/>
      <c r="M264" s="118"/>
      <c r="N264" s="118"/>
      <c r="O264" s="118"/>
      <c r="P264" s="118"/>
      <c r="Q264" s="118"/>
      <c r="R264" s="118"/>
      <c r="S264" s="118"/>
      <c r="T264" s="118"/>
      <c r="U264" s="118"/>
      <c r="V264" s="118"/>
      <c r="W264" s="118"/>
      <c r="X264" s="118"/>
      <c r="Y264" s="118"/>
      <c r="Z264" s="118"/>
      <c r="AA264" s="118"/>
      <c r="AB264" s="118"/>
      <c r="AC264" s="118"/>
      <c r="AD264" s="118"/>
      <c r="AE264" s="118"/>
      <c r="AF264" s="118"/>
      <c r="AG264" s="118"/>
      <c r="AH264" s="118"/>
      <c r="AI264" s="118"/>
      <c r="AJ264" s="118"/>
      <c r="AK264" s="118"/>
      <c r="AL264" s="118"/>
      <c r="AM264" s="118"/>
      <c r="AN264" s="118"/>
      <c r="AO264" s="118"/>
      <c r="AP264" s="118"/>
      <c r="AQ264" s="118"/>
      <c r="AR264" s="118"/>
      <c r="AS264" s="118"/>
      <c r="AT264" s="118"/>
      <c r="AU264" s="118"/>
      <c r="AV264" s="118"/>
      <c r="AW264" s="118"/>
      <c r="AX264" s="118"/>
      <c r="AY264" s="118"/>
      <c r="AZ264" s="118"/>
      <c r="BA264" s="118"/>
      <c r="BB264" s="118"/>
      <c r="BC264" s="118"/>
      <c r="BD264" s="118"/>
      <c r="BE264" s="118"/>
      <c r="BF264" s="118"/>
      <c r="BG264" s="118"/>
    </row>
    <row r="265" spans="2:59" s="120" customFormat="1" x14ac:dyDescent="0.35">
      <c r="B265" s="118"/>
      <c r="C265" s="118"/>
      <c r="D265" s="118"/>
      <c r="E265" s="118"/>
      <c r="F265" s="118"/>
      <c r="G265" s="118"/>
      <c r="H265" s="118"/>
      <c r="I265" s="118"/>
      <c r="J265" s="118"/>
      <c r="K265" s="118"/>
      <c r="L265" s="118"/>
      <c r="M265" s="118"/>
      <c r="N265" s="118"/>
      <c r="O265" s="118"/>
      <c r="P265" s="118"/>
      <c r="Q265" s="118"/>
      <c r="R265" s="118"/>
      <c r="S265" s="118"/>
      <c r="T265" s="118"/>
      <c r="U265" s="118"/>
      <c r="V265" s="118"/>
      <c r="W265" s="118"/>
      <c r="X265" s="118"/>
      <c r="Y265" s="118"/>
      <c r="Z265" s="118"/>
      <c r="AA265" s="118"/>
      <c r="AB265" s="118"/>
      <c r="AC265" s="118"/>
      <c r="AD265" s="118"/>
      <c r="AE265" s="118"/>
      <c r="AF265" s="118"/>
      <c r="AG265" s="118"/>
      <c r="AH265" s="118"/>
      <c r="AI265" s="118"/>
      <c r="AJ265" s="118"/>
      <c r="AK265" s="118"/>
      <c r="AL265" s="118"/>
      <c r="AM265" s="118"/>
      <c r="AN265" s="118"/>
      <c r="AO265" s="118"/>
      <c r="AP265" s="118"/>
      <c r="AQ265" s="118"/>
      <c r="AR265" s="118"/>
      <c r="AS265" s="118"/>
      <c r="AT265" s="118"/>
      <c r="AU265" s="118"/>
      <c r="AV265" s="118"/>
      <c r="AW265" s="118"/>
      <c r="AX265" s="118"/>
      <c r="AY265" s="118"/>
      <c r="AZ265" s="118"/>
      <c r="BA265" s="118"/>
      <c r="BB265" s="118"/>
      <c r="BC265" s="118"/>
      <c r="BD265" s="118"/>
      <c r="BE265" s="118"/>
      <c r="BF265" s="118"/>
      <c r="BG265" s="118"/>
    </row>
    <row r="266" spans="2:59" s="120" customFormat="1" x14ac:dyDescent="0.35">
      <c r="B266" s="118"/>
      <c r="C266" s="118"/>
      <c r="D266" s="118"/>
      <c r="E266" s="118"/>
      <c r="F266" s="118"/>
      <c r="G266" s="118"/>
      <c r="H266" s="118"/>
      <c r="I266" s="118"/>
      <c r="J266" s="118"/>
      <c r="K266" s="118"/>
      <c r="L266" s="118"/>
      <c r="M266" s="118"/>
      <c r="N266" s="118"/>
      <c r="O266" s="118"/>
      <c r="P266" s="118"/>
      <c r="Q266" s="118"/>
      <c r="R266" s="118"/>
      <c r="S266" s="118"/>
      <c r="T266" s="118"/>
      <c r="U266" s="118"/>
      <c r="V266" s="118"/>
      <c r="W266" s="118"/>
      <c r="X266" s="118"/>
      <c r="Y266" s="118"/>
      <c r="Z266" s="118"/>
      <c r="AA266" s="118"/>
      <c r="AB266" s="118"/>
      <c r="AC266" s="118"/>
      <c r="AD266" s="118"/>
      <c r="AE266" s="118"/>
      <c r="AF266" s="118"/>
      <c r="AG266" s="118"/>
      <c r="AH266" s="118"/>
      <c r="AI266" s="118"/>
      <c r="AJ266" s="118"/>
      <c r="AK266" s="118"/>
      <c r="AL266" s="118"/>
      <c r="AM266" s="118"/>
      <c r="AN266" s="118"/>
      <c r="AO266" s="118"/>
      <c r="AP266" s="118"/>
      <c r="AQ266" s="118"/>
      <c r="AR266" s="118"/>
      <c r="AS266" s="118"/>
      <c r="AT266" s="118"/>
      <c r="AU266" s="118"/>
      <c r="AV266" s="118"/>
      <c r="AW266" s="118"/>
      <c r="AX266" s="118"/>
      <c r="AY266" s="118"/>
      <c r="AZ266" s="118"/>
      <c r="BA266" s="118"/>
      <c r="BB266" s="118"/>
      <c r="BC266" s="118"/>
      <c r="BD266" s="118"/>
      <c r="BE266" s="118"/>
      <c r="BF266" s="118"/>
      <c r="BG266" s="118"/>
    </row>
    <row r="267" spans="2:59" s="120" customFormat="1" x14ac:dyDescent="0.35">
      <c r="B267" s="118"/>
      <c r="C267" s="118"/>
      <c r="D267" s="118"/>
      <c r="E267" s="118"/>
      <c r="F267" s="118"/>
      <c r="G267" s="118"/>
      <c r="H267" s="118"/>
      <c r="I267" s="118"/>
      <c r="J267" s="118"/>
      <c r="K267" s="118"/>
      <c r="L267" s="118"/>
      <c r="M267" s="118"/>
      <c r="N267" s="118"/>
      <c r="O267" s="118"/>
      <c r="P267" s="118"/>
      <c r="Q267" s="118"/>
      <c r="R267" s="118"/>
      <c r="S267" s="118"/>
      <c r="T267" s="118"/>
      <c r="U267" s="118"/>
      <c r="V267" s="118"/>
      <c r="W267" s="118"/>
      <c r="X267" s="118"/>
      <c r="Y267" s="118"/>
      <c r="Z267" s="118"/>
      <c r="AA267" s="118"/>
      <c r="AB267" s="118"/>
      <c r="AC267" s="118"/>
      <c r="AD267" s="118"/>
      <c r="AE267" s="118"/>
      <c r="AF267" s="118"/>
      <c r="AG267" s="118"/>
      <c r="AH267" s="118"/>
      <c r="AI267" s="118"/>
      <c r="AJ267" s="118"/>
      <c r="AK267" s="118"/>
      <c r="AL267" s="118"/>
      <c r="AM267" s="118"/>
      <c r="AN267" s="118"/>
      <c r="AO267" s="118"/>
      <c r="AP267" s="118"/>
      <c r="AQ267" s="118"/>
      <c r="AR267" s="118"/>
      <c r="AS267" s="118"/>
      <c r="AT267" s="118"/>
      <c r="AU267" s="118"/>
      <c r="AV267" s="118"/>
      <c r="AW267" s="118"/>
      <c r="AX267" s="118"/>
      <c r="AY267" s="118"/>
      <c r="AZ267" s="118"/>
      <c r="BA267" s="118"/>
      <c r="BB267" s="118"/>
      <c r="BC267" s="118"/>
      <c r="BD267" s="118"/>
      <c r="BE267" s="118"/>
      <c r="BF267" s="118"/>
      <c r="BG267" s="118"/>
    </row>
    <row r="268" spans="2:59" s="120" customFormat="1" x14ac:dyDescent="0.35">
      <c r="B268" s="118"/>
      <c r="C268" s="118"/>
      <c r="D268" s="118"/>
      <c r="E268" s="118"/>
      <c r="F268" s="118"/>
      <c r="G268" s="118"/>
      <c r="H268" s="118"/>
      <c r="I268" s="118"/>
      <c r="J268" s="118"/>
      <c r="K268" s="118"/>
      <c r="L268" s="118"/>
      <c r="M268" s="118"/>
      <c r="N268" s="118"/>
      <c r="O268" s="118"/>
      <c r="P268" s="118"/>
      <c r="Q268" s="118"/>
      <c r="R268" s="118"/>
      <c r="S268" s="118"/>
      <c r="T268" s="118"/>
      <c r="U268" s="118"/>
      <c r="V268" s="118"/>
      <c r="W268" s="118"/>
      <c r="X268" s="118"/>
      <c r="Y268" s="118"/>
      <c r="Z268" s="118"/>
      <c r="AA268" s="118"/>
      <c r="AB268" s="118"/>
      <c r="AC268" s="118"/>
      <c r="AD268" s="118"/>
      <c r="AE268" s="118"/>
      <c r="AF268" s="118"/>
      <c r="AG268" s="118"/>
      <c r="AH268" s="118"/>
      <c r="AI268" s="118"/>
      <c r="AJ268" s="118"/>
      <c r="AK268" s="118"/>
      <c r="AL268" s="118"/>
      <c r="AM268" s="118"/>
      <c r="AN268" s="118"/>
      <c r="AO268" s="118"/>
      <c r="AP268" s="118"/>
      <c r="AQ268" s="118"/>
      <c r="AR268" s="118"/>
      <c r="AS268" s="118"/>
      <c r="AT268" s="118"/>
      <c r="AU268" s="118"/>
      <c r="AV268" s="118"/>
      <c r="AW268" s="118"/>
      <c r="AX268" s="118"/>
      <c r="AY268" s="118"/>
      <c r="AZ268" s="118"/>
      <c r="BA268" s="118"/>
      <c r="BB268" s="118"/>
      <c r="BC268" s="118"/>
      <c r="BD268" s="118"/>
      <c r="BE268" s="118"/>
      <c r="BF268" s="118"/>
      <c r="BG268" s="118"/>
    </row>
    <row r="269" spans="2:59" s="120" customFormat="1" x14ac:dyDescent="0.35">
      <c r="B269" s="118"/>
      <c r="C269" s="118"/>
      <c r="D269" s="118"/>
      <c r="E269" s="118"/>
      <c r="F269" s="118"/>
      <c r="G269" s="118"/>
      <c r="H269" s="118"/>
      <c r="I269" s="118"/>
      <c r="J269" s="118"/>
      <c r="K269" s="118"/>
      <c r="L269" s="118"/>
      <c r="M269" s="118"/>
      <c r="N269" s="118"/>
      <c r="O269" s="118"/>
      <c r="P269" s="118"/>
      <c r="Q269" s="118"/>
      <c r="R269" s="118"/>
      <c r="S269" s="118"/>
      <c r="T269" s="118"/>
      <c r="U269" s="118"/>
      <c r="V269" s="118"/>
      <c r="W269" s="118"/>
      <c r="X269" s="118"/>
      <c r="Y269" s="118"/>
      <c r="Z269" s="118"/>
      <c r="AA269" s="118"/>
      <c r="AB269" s="118"/>
      <c r="AC269" s="118"/>
      <c r="AD269" s="118"/>
      <c r="AE269" s="118"/>
      <c r="AF269" s="118"/>
      <c r="AG269" s="118"/>
      <c r="AH269" s="118"/>
      <c r="AI269" s="118"/>
      <c r="AJ269" s="118"/>
      <c r="AK269" s="118"/>
      <c r="AL269" s="118"/>
      <c r="AM269" s="118"/>
      <c r="AN269" s="118"/>
      <c r="AO269" s="118"/>
      <c r="AP269" s="118"/>
      <c r="AQ269" s="118"/>
      <c r="AR269" s="118"/>
      <c r="AS269" s="118"/>
      <c r="AT269" s="118"/>
      <c r="AU269" s="118"/>
      <c r="AV269" s="118"/>
      <c r="AW269" s="118"/>
      <c r="AX269" s="118"/>
      <c r="AY269" s="118"/>
      <c r="AZ269" s="118"/>
      <c r="BA269" s="118"/>
      <c r="BB269" s="118"/>
      <c r="BC269" s="118"/>
      <c r="BD269" s="118"/>
      <c r="BE269" s="118"/>
      <c r="BF269" s="118"/>
      <c r="BG269" s="118"/>
    </row>
    <row r="270" spans="2:59" s="120" customFormat="1" x14ac:dyDescent="0.35">
      <c r="B270" s="118"/>
      <c r="C270" s="118"/>
      <c r="D270" s="118"/>
      <c r="E270" s="118"/>
      <c r="F270" s="118"/>
      <c r="G270" s="118"/>
      <c r="H270" s="118"/>
      <c r="I270" s="118"/>
      <c r="J270" s="118"/>
      <c r="K270" s="118"/>
      <c r="L270" s="118"/>
      <c r="M270" s="118"/>
      <c r="N270" s="118"/>
      <c r="O270" s="118"/>
      <c r="P270" s="118"/>
      <c r="Q270" s="118"/>
      <c r="R270" s="118"/>
      <c r="S270" s="118"/>
      <c r="T270" s="118"/>
      <c r="U270" s="118"/>
      <c r="V270" s="118"/>
      <c r="W270" s="118"/>
      <c r="X270" s="118"/>
      <c r="Y270" s="118"/>
      <c r="Z270" s="118"/>
      <c r="AA270" s="118"/>
      <c r="AB270" s="118"/>
      <c r="AC270" s="118"/>
      <c r="AD270" s="118"/>
      <c r="AE270" s="118"/>
      <c r="AF270" s="118"/>
      <c r="AG270" s="118"/>
      <c r="AH270" s="118"/>
      <c r="AI270" s="118"/>
      <c r="AJ270" s="118"/>
      <c r="AK270" s="118"/>
      <c r="AL270" s="118"/>
      <c r="AM270" s="118"/>
      <c r="AN270" s="118"/>
      <c r="AO270" s="118"/>
      <c r="AP270" s="118"/>
      <c r="AQ270" s="118"/>
      <c r="AR270" s="118"/>
      <c r="AS270" s="118"/>
      <c r="AT270" s="118"/>
      <c r="AU270" s="118"/>
      <c r="AV270" s="118"/>
      <c r="AW270" s="118"/>
      <c r="AX270" s="118"/>
      <c r="AY270" s="118"/>
      <c r="AZ270" s="118"/>
      <c r="BA270" s="118"/>
      <c r="BB270" s="118"/>
      <c r="BC270" s="118"/>
      <c r="BD270" s="118"/>
      <c r="BE270" s="118"/>
      <c r="BF270" s="118"/>
      <c r="BG270" s="118"/>
    </row>
    <row r="271" spans="2:59" s="120" customFormat="1" x14ac:dyDescent="0.35">
      <c r="B271" s="118"/>
      <c r="C271" s="118"/>
      <c r="D271" s="118"/>
      <c r="E271" s="118"/>
      <c r="F271" s="118"/>
      <c r="G271" s="118"/>
      <c r="H271" s="118"/>
      <c r="I271" s="118"/>
      <c r="J271" s="118"/>
      <c r="K271" s="118"/>
      <c r="L271" s="118"/>
      <c r="M271" s="118"/>
      <c r="N271" s="118"/>
      <c r="O271" s="118"/>
      <c r="P271" s="118"/>
      <c r="Q271" s="118"/>
      <c r="R271" s="118"/>
      <c r="S271" s="118"/>
      <c r="T271" s="118"/>
      <c r="U271" s="118"/>
      <c r="V271" s="118"/>
      <c r="W271" s="118"/>
      <c r="X271" s="118"/>
      <c r="Y271" s="118"/>
      <c r="Z271" s="118"/>
      <c r="AA271" s="118"/>
      <c r="AB271" s="118"/>
      <c r="AC271" s="118"/>
      <c r="AD271" s="118"/>
      <c r="AE271" s="118"/>
      <c r="AF271" s="118"/>
      <c r="AG271" s="118"/>
      <c r="AH271" s="118"/>
      <c r="AI271" s="118"/>
      <c r="AJ271" s="118"/>
      <c r="AK271" s="118"/>
      <c r="AL271" s="118"/>
      <c r="AM271" s="118"/>
      <c r="AN271" s="118"/>
      <c r="AO271" s="118"/>
      <c r="AP271" s="118"/>
      <c r="AQ271" s="118"/>
      <c r="AR271" s="118"/>
      <c r="AS271" s="118"/>
      <c r="AT271" s="118"/>
      <c r="AU271" s="118"/>
      <c r="AV271" s="118"/>
      <c r="AW271" s="118"/>
      <c r="AX271" s="118"/>
      <c r="AY271" s="118"/>
      <c r="AZ271" s="118"/>
      <c r="BA271" s="118"/>
      <c r="BB271" s="118"/>
      <c r="BC271" s="118"/>
      <c r="BD271" s="118"/>
      <c r="BE271" s="118"/>
      <c r="BF271" s="118"/>
      <c r="BG271" s="118"/>
    </row>
    <row r="272" spans="2:59" s="120" customFormat="1" x14ac:dyDescent="0.35">
      <c r="B272" s="118"/>
      <c r="C272" s="118"/>
      <c r="D272" s="118"/>
      <c r="E272" s="118"/>
      <c r="F272" s="118"/>
      <c r="G272" s="118"/>
      <c r="H272" s="118"/>
      <c r="I272" s="118"/>
      <c r="J272" s="118"/>
      <c r="K272" s="118"/>
      <c r="L272" s="118"/>
      <c r="M272" s="118"/>
      <c r="N272" s="118"/>
      <c r="O272" s="118"/>
      <c r="P272" s="118"/>
      <c r="Q272" s="118"/>
      <c r="R272" s="118"/>
      <c r="S272" s="118"/>
      <c r="T272" s="118"/>
      <c r="U272" s="118"/>
      <c r="V272" s="118"/>
      <c r="W272" s="118"/>
      <c r="X272" s="118"/>
      <c r="Y272" s="118"/>
      <c r="Z272" s="118"/>
      <c r="AA272" s="118"/>
      <c r="AB272" s="118"/>
      <c r="AC272" s="118"/>
      <c r="AD272" s="118"/>
      <c r="AE272" s="118"/>
      <c r="AF272" s="118"/>
      <c r="AG272" s="118"/>
      <c r="AH272" s="118"/>
      <c r="AI272" s="118"/>
      <c r="AJ272" s="118"/>
      <c r="AK272" s="118"/>
      <c r="AL272" s="118"/>
      <c r="AM272" s="118"/>
      <c r="AN272" s="118"/>
      <c r="AO272" s="118"/>
      <c r="AP272" s="118"/>
      <c r="AQ272" s="118"/>
      <c r="AR272" s="118"/>
      <c r="AS272" s="118"/>
      <c r="AT272" s="118"/>
      <c r="AU272" s="118"/>
      <c r="AV272" s="118"/>
      <c r="AW272" s="118"/>
      <c r="AX272" s="118"/>
      <c r="AY272" s="118"/>
      <c r="AZ272" s="118"/>
      <c r="BA272" s="118"/>
      <c r="BB272" s="118"/>
      <c r="BC272" s="118"/>
      <c r="BD272" s="118"/>
      <c r="BE272" s="118"/>
      <c r="BF272" s="118"/>
      <c r="BG272" s="118"/>
    </row>
    <row r="273" spans="2:59" s="120" customFormat="1" x14ac:dyDescent="0.35">
      <c r="B273" s="118"/>
      <c r="C273" s="118"/>
      <c r="D273" s="118"/>
      <c r="E273" s="118"/>
      <c r="F273" s="118"/>
      <c r="G273" s="118"/>
      <c r="H273" s="118"/>
      <c r="I273" s="118"/>
      <c r="J273" s="118"/>
      <c r="K273" s="118"/>
      <c r="L273" s="118"/>
      <c r="M273" s="118"/>
      <c r="N273" s="118"/>
      <c r="O273" s="118"/>
      <c r="P273" s="118"/>
      <c r="Q273" s="118"/>
      <c r="R273" s="118"/>
      <c r="S273" s="118"/>
      <c r="T273" s="118"/>
      <c r="U273" s="118"/>
      <c r="V273" s="118"/>
      <c r="W273" s="118"/>
      <c r="X273" s="118"/>
      <c r="Y273" s="118"/>
      <c r="Z273" s="118"/>
      <c r="AA273" s="118"/>
      <c r="AB273" s="118"/>
      <c r="AC273" s="118"/>
      <c r="AD273" s="118"/>
      <c r="AE273" s="118"/>
      <c r="AF273" s="118"/>
      <c r="AG273" s="118"/>
      <c r="AH273" s="118"/>
      <c r="AI273" s="118"/>
      <c r="AJ273" s="118"/>
      <c r="AK273" s="118"/>
      <c r="AL273" s="118"/>
      <c r="AM273" s="118"/>
      <c r="AN273" s="118"/>
      <c r="AO273" s="118"/>
      <c r="AP273" s="118"/>
      <c r="AQ273" s="118"/>
      <c r="AR273" s="118"/>
      <c r="AS273" s="118"/>
      <c r="AT273" s="118"/>
      <c r="AU273" s="118"/>
      <c r="AV273" s="118"/>
      <c r="AW273" s="118"/>
      <c r="AX273" s="118"/>
      <c r="AY273" s="118"/>
      <c r="AZ273" s="118"/>
      <c r="BA273" s="118"/>
      <c r="BB273" s="118"/>
      <c r="BC273" s="118"/>
      <c r="BD273" s="118"/>
      <c r="BE273" s="118"/>
      <c r="BF273" s="118"/>
      <c r="BG273" s="118"/>
    </row>
    <row r="274" spans="2:59" s="120" customFormat="1" x14ac:dyDescent="0.35">
      <c r="B274" s="118"/>
      <c r="C274" s="118"/>
      <c r="D274" s="118"/>
      <c r="E274" s="118"/>
      <c r="F274" s="118"/>
      <c r="G274" s="118"/>
      <c r="H274" s="118"/>
      <c r="I274" s="118"/>
      <c r="J274" s="118"/>
      <c r="K274" s="118"/>
      <c r="L274" s="118"/>
      <c r="M274" s="118"/>
      <c r="N274" s="118"/>
      <c r="O274" s="118"/>
      <c r="P274" s="118"/>
      <c r="Q274" s="118"/>
      <c r="R274" s="118"/>
      <c r="S274" s="118"/>
      <c r="T274" s="118"/>
      <c r="U274" s="118"/>
      <c r="V274" s="118"/>
      <c r="W274" s="118"/>
      <c r="X274" s="118"/>
      <c r="Y274" s="118"/>
      <c r="Z274" s="118"/>
      <c r="AA274" s="118"/>
      <c r="AB274" s="118"/>
      <c r="AC274" s="118"/>
      <c r="AD274" s="118"/>
      <c r="AE274" s="118"/>
      <c r="AF274" s="118"/>
      <c r="AG274" s="118"/>
      <c r="AH274" s="118"/>
      <c r="AI274" s="118"/>
      <c r="AJ274" s="118"/>
      <c r="AK274" s="118"/>
      <c r="AL274" s="118"/>
      <c r="AM274" s="118"/>
      <c r="AN274" s="118"/>
      <c r="AO274" s="118"/>
      <c r="AP274" s="118"/>
      <c r="AQ274" s="118"/>
      <c r="AR274" s="118"/>
      <c r="AS274" s="118"/>
      <c r="AT274" s="118"/>
      <c r="AU274" s="118"/>
      <c r="AV274" s="118"/>
      <c r="AW274" s="118"/>
      <c r="AX274" s="118"/>
      <c r="AY274" s="118"/>
      <c r="AZ274" s="118"/>
      <c r="BA274" s="118"/>
      <c r="BB274" s="118"/>
      <c r="BC274" s="118"/>
      <c r="BD274" s="118"/>
      <c r="BE274" s="118"/>
      <c r="BF274" s="118"/>
      <c r="BG274" s="118"/>
    </row>
    <row r="275" spans="2:59" s="120" customFormat="1" x14ac:dyDescent="0.35">
      <c r="B275" s="118"/>
      <c r="C275" s="118"/>
      <c r="D275" s="118"/>
      <c r="E275" s="118"/>
      <c r="F275" s="118"/>
      <c r="G275" s="118"/>
      <c r="H275" s="118"/>
      <c r="I275" s="118"/>
      <c r="J275" s="118"/>
      <c r="K275" s="118"/>
      <c r="L275" s="118"/>
      <c r="M275" s="118"/>
      <c r="N275" s="118"/>
      <c r="O275" s="118"/>
      <c r="P275" s="118"/>
      <c r="Q275" s="118"/>
      <c r="R275" s="118"/>
      <c r="S275" s="118"/>
      <c r="T275" s="118"/>
      <c r="U275" s="118"/>
      <c r="V275" s="118"/>
      <c r="W275" s="118"/>
      <c r="X275" s="118"/>
      <c r="Y275" s="118"/>
      <c r="Z275" s="118"/>
      <c r="AA275" s="118"/>
      <c r="AB275" s="118"/>
      <c r="AC275" s="118"/>
      <c r="AD275" s="118"/>
      <c r="AE275" s="118"/>
      <c r="AF275" s="118"/>
      <c r="AG275" s="118"/>
      <c r="AH275" s="118"/>
      <c r="AI275" s="118"/>
      <c r="AJ275" s="118"/>
      <c r="AK275" s="118"/>
      <c r="AL275" s="118"/>
      <c r="AM275" s="118"/>
      <c r="AN275" s="118"/>
      <c r="AO275" s="118"/>
      <c r="AP275" s="118"/>
      <c r="AQ275" s="118"/>
      <c r="AR275" s="118"/>
      <c r="AS275" s="118"/>
      <c r="AT275" s="118"/>
      <c r="AU275" s="118"/>
      <c r="AV275" s="118"/>
      <c r="AW275" s="118"/>
      <c r="AX275" s="118"/>
      <c r="AY275" s="118"/>
      <c r="AZ275" s="118"/>
      <c r="BA275" s="118"/>
      <c r="BB275" s="118"/>
      <c r="BC275" s="118"/>
      <c r="BD275" s="118"/>
      <c r="BE275" s="118"/>
      <c r="BF275" s="118"/>
      <c r="BG275" s="118"/>
    </row>
    <row r="276" spans="2:59" s="120" customFormat="1" x14ac:dyDescent="0.35">
      <c r="B276" s="118"/>
      <c r="C276" s="118"/>
      <c r="D276" s="118"/>
      <c r="E276" s="118"/>
      <c r="F276" s="118"/>
      <c r="G276" s="118"/>
      <c r="H276" s="118"/>
      <c r="I276" s="118"/>
      <c r="J276" s="118"/>
      <c r="K276" s="118"/>
      <c r="L276" s="118"/>
      <c r="M276" s="118"/>
      <c r="N276" s="118"/>
      <c r="O276" s="118"/>
      <c r="P276" s="118"/>
      <c r="Q276" s="118"/>
      <c r="R276" s="118"/>
      <c r="S276" s="118"/>
      <c r="T276" s="118"/>
      <c r="U276" s="118"/>
      <c r="V276" s="118"/>
      <c r="W276" s="118"/>
      <c r="X276" s="118"/>
      <c r="Y276" s="118"/>
      <c r="Z276" s="118"/>
      <c r="AA276" s="118"/>
      <c r="AB276" s="118"/>
      <c r="AC276" s="118"/>
      <c r="AD276" s="118"/>
      <c r="AE276" s="118"/>
      <c r="AF276" s="118"/>
      <c r="AG276" s="118"/>
      <c r="AH276" s="118"/>
      <c r="AI276" s="118"/>
      <c r="AJ276" s="118"/>
      <c r="AK276" s="118"/>
      <c r="AL276" s="118"/>
      <c r="AM276" s="118"/>
      <c r="AN276" s="118"/>
      <c r="AO276" s="118"/>
      <c r="AP276" s="118"/>
      <c r="AQ276" s="118"/>
      <c r="AR276" s="118"/>
      <c r="AS276" s="118"/>
      <c r="AT276" s="118"/>
      <c r="AU276" s="118"/>
      <c r="AV276" s="118"/>
      <c r="AW276" s="118"/>
      <c r="AX276" s="118"/>
      <c r="AY276" s="118"/>
      <c r="AZ276" s="118"/>
      <c r="BA276" s="118"/>
      <c r="BB276" s="118"/>
      <c r="BC276" s="118"/>
      <c r="BD276" s="118"/>
      <c r="BE276" s="118"/>
      <c r="BF276" s="118"/>
      <c r="BG276" s="118"/>
    </row>
    <row r="277" spans="2:59" s="120" customFormat="1" x14ac:dyDescent="0.35">
      <c r="B277" s="118"/>
      <c r="C277" s="118"/>
      <c r="D277" s="118"/>
      <c r="E277" s="118"/>
      <c r="F277" s="118"/>
      <c r="G277" s="118"/>
      <c r="H277" s="118"/>
      <c r="I277" s="118"/>
      <c r="J277" s="118"/>
      <c r="K277" s="118"/>
      <c r="L277" s="118"/>
      <c r="M277" s="118"/>
      <c r="N277" s="118"/>
      <c r="O277" s="118"/>
      <c r="P277" s="118"/>
      <c r="Q277" s="118"/>
      <c r="R277" s="118"/>
      <c r="S277" s="118"/>
      <c r="T277" s="118"/>
      <c r="U277" s="118"/>
      <c r="V277" s="118"/>
      <c r="W277" s="118"/>
      <c r="X277" s="118"/>
      <c r="Y277" s="118"/>
      <c r="Z277" s="118"/>
      <c r="AA277" s="118"/>
      <c r="AB277" s="118"/>
      <c r="AC277" s="118"/>
      <c r="AD277" s="118"/>
      <c r="AE277" s="118"/>
      <c r="AF277" s="118"/>
      <c r="AG277" s="118"/>
      <c r="AH277" s="118"/>
      <c r="AI277" s="118"/>
      <c r="AJ277" s="118"/>
      <c r="AK277" s="118"/>
      <c r="AL277" s="118"/>
      <c r="AM277" s="118"/>
      <c r="AN277" s="118"/>
      <c r="AO277" s="118"/>
      <c r="AP277" s="118"/>
      <c r="AQ277" s="118"/>
      <c r="AR277" s="118"/>
      <c r="AS277" s="118"/>
      <c r="AT277" s="118"/>
      <c r="AU277" s="118"/>
      <c r="AV277" s="118"/>
      <c r="AW277" s="118"/>
      <c r="AX277" s="118"/>
      <c r="AY277" s="118"/>
      <c r="AZ277" s="118"/>
      <c r="BA277" s="118"/>
      <c r="BB277" s="118"/>
      <c r="BC277" s="118"/>
      <c r="BD277" s="118"/>
      <c r="BE277" s="118"/>
      <c r="BF277" s="118"/>
      <c r="BG277" s="118"/>
    </row>
    <row r="278" spans="2:59" s="120" customFormat="1" x14ac:dyDescent="0.35">
      <c r="B278" s="118"/>
      <c r="C278" s="118"/>
      <c r="D278" s="118"/>
      <c r="E278" s="118"/>
      <c r="F278" s="118"/>
      <c r="G278" s="118"/>
      <c r="H278" s="118"/>
      <c r="I278" s="118"/>
      <c r="J278" s="118"/>
      <c r="K278" s="118"/>
      <c r="L278" s="118"/>
      <c r="M278" s="118"/>
      <c r="N278" s="118"/>
      <c r="O278" s="118"/>
      <c r="P278" s="118"/>
      <c r="Q278" s="118"/>
      <c r="R278" s="118"/>
      <c r="S278" s="118"/>
      <c r="T278" s="118"/>
      <c r="U278" s="118"/>
      <c r="V278" s="118"/>
      <c r="W278" s="118"/>
      <c r="X278" s="118"/>
      <c r="Y278" s="118"/>
      <c r="Z278" s="118"/>
      <c r="AA278" s="118"/>
      <c r="AB278" s="118"/>
      <c r="AC278" s="118"/>
      <c r="AD278" s="118"/>
      <c r="AE278" s="118"/>
      <c r="AF278" s="118"/>
      <c r="AG278" s="118"/>
      <c r="AH278" s="118"/>
      <c r="AI278" s="118"/>
      <c r="AJ278" s="118"/>
      <c r="AK278" s="118"/>
      <c r="AL278" s="118"/>
      <c r="AM278" s="118"/>
      <c r="AN278" s="118"/>
      <c r="AO278" s="118"/>
      <c r="AP278" s="118"/>
      <c r="AQ278" s="118"/>
      <c r="AR278" s="118"/>
      <c r="AS278" s="118"/>
      <c r="AT278" s="118"/>
      <c r="AU278" s="118"/>
      <c r="AV278" s="118"/>
      <c r="AW278" s="118"/>
      <c r="AX278" s="118"/>
      <c r="AY278" s="118"/>
      <c r="AZ278" s="118"/>
      <c r="BA278" s="118"/>
      <c r="BB278" s="118"/>
      <c r="BC278" s="118"/>
      <c r="BD278" s="118"/>
      <c r="BE278" s="118"/>
      <c r="BF278" s="118"/>
      <c r="BG278" s="118"/>
    </row>
    <row r="279" spans="2:59" s="120" customFormat="1" x14ac:dyDescent="0.35">
      <c r="B279" s="118"/>
      <c r="C279" s="118"/>
      <c r="D279" s="118"/>
      <c r="E279" s="118"/>
      <c r="F279" s="118"/>
      <c r="G279" s="118"/>
      <c r="H279" s="118"/>
      <c r="I279" s="118"/>
      <c r="J279" s="118"/>
      <c r="K279" s="118"/>
      <c r="L279" s="118"/>
      <c r="M279" s="118"/>
      <c r="N279" s="118"/>
      <c r="O279" s="118"/>
      <c r="P279" s="118"/>
      <c r="Q279" s="118"/>
      <c r="R279" s="118"/>
      <c r="S279" s="118"/>
      <c r="T279" s="118"/>
      <c r="U279" s="118"/>
      <c r="V279" s="118"/>
      <c r="W279" s="118"/>
      <c r="X279" s="118"/>
      <c r="Y279" s="118"/>
      <c r="Z279" s="118"/>
      <c r="AA279" s="118"/>
      <c r="AB279" s="118"/>
      <c r="AC279" s="118"/>
      <c r="AD279" s="118"/>
      <c r="AE279" s="118"/>
      <c r="AF279" s="118"/>
      <c r="AG279" s="118"/>
      <c r="AH279" s="118"/>
      <c r="AI279" s="118"/>
      <c r="AJ279" s="118"/>
      <c r="AK279" s="118"/>
      <c r="AL279" s="118"/>
      <c r="AM279" s="118"/>
      <c r="AN279" s="118"/>
      <c r="AO279" s="118"/>
      <c r="AP279" s="118"/>
      <c r="AQ279" s="118"/>
      <c r="AR279" s="118"/>
      <c r="AS279" s="118"/>
      <c r="AT279" s="118"/>
      <c r="AU279" s="118"/>
      <c r="AV279" s="118"/>
      <c r="AW279" s="118"/>
      <c r="AX279" s="118"/>
      <c r="AY279" s="118"/>
      <c r="AZ279" s="118"/>
      <c r="BA279" s="118"/>
      <c r="BB279" s="118"/>
      <c r="BC279" s="118"/>
      <c r="BD279" s="118"/>
      <c r="BE279" s="118"/>
      <c r="BF279" s="118"/>
      <c r="BG279" s="118"/>
    </row>
    <row r="280" spans="2:59" s="120" customFormat="1" x14ac:dyDescent="0.35">
      <c r="B280" s="118"/>
      <c r="C280" s="118"/>
      <c r="D280" s="118"/>
      <c r="E280" s="118"/>
      <c r="F280" s="118"/>
      <c r="G280" s="118"/>
      <c r="H280" s="118"/>
      <c r="I280" s="118"/>
      <c r="J280" s="118"/>
      <c r="K280" s="118"/>
      <c r="L280" s="118"/>
      <c r="M280" s="118"/>
      <c r="N280" s="118"/>
      <c r="O280" s="118"/>
      <c r="P280" s="118"/>
      <c r="Q280" s="118"/>
      <c r="R280" s="118"/>
      <c r="S280" s="118"/>
      <c r="T280" s="118"/>
      <c r="U280" s="118"/>
      <c r="V280" s="118"/>
      <c r="W280" s="118"/>
      <c r="X280" s="118"/>
      <c r="Y280" s="118"/>
      <c r="Z280" s="118"/>
      <c r="AA280" s="118"/>
      <c r="AB280" s="118"/>
      <c r="AC280" s="118"/>
      <c r="AD280" s="118"/>
      <c r="AE280" s="118"/>
      <c r="AF280" s="118"/>
      <c r="AG280" s="118"/>
      <c r="AH280" s="118"/>
      <c r="AI280" s="118"/>
      <c r="AJ280" s="118"/>
      <c r="AK280" s="118"/>
      <c r="AL280" s="118"/>
      <c r="AM280" s="118"/>
      <c r="AN280" s="118"/>
      <c r="AO280" s="118"/>
      <c r="AP280" s="118"/>
      <c r="AQ280" s="118"/>
      <c r="AR280" s="118"/>
      <c r="AS280" s="118"/>
      <c r="AT280" s="118"/>
      <c r="AU280" s="118"/>
      <c r="AV280" s="118"/>
      <c r="AW280" s="118"/>
      <c r="AX280" s="118"/>
      <c r="AY280" s="118"/>
      <c r="AZ280" s="118"/>
      <c r="BA280" s="118"/>
      <c r="BB280" s="118"/>
      <c r="BC280" s="118"/>
      <c r="BD280" s="118"/>
      <c r="BE280" s="118"/>
      <c r="BF280" s="118"/>
      <c r="BG280" s="118"/>
    </row>
    <row r="281" spans="2:59" s="120" customFormat="1" x14ac:dyDescent="0.35">
      <c r="B281" s="118"/>
      <c r="C281" s="118"/>
      <c r="D281" s="118"/>
      <c r="E281" s="118"/>
      <c r="F281" s="118"/>
      <c r="G281" s="118"/>
      <c r="H281" s="118"/>
      <c r="I281" s="118"/>
      <c r="J281" s="118"/>
      <c r="K281" s="118"/>
      <c r="L281" s="118"/>
      <c r="M281" s="118"/>
      <c r="N281" s="118"/>
      <c r="O281" s="118"/>
      <c r="P281" s="118"/>
      <c r="Q281" s="118"/>
      <c r="R281" s="118"/>
      <c r="S281" s="118"/>
      <c r="T281" s="118"/>
      <c r="U281" s="118"/>
      <c r="V281" s="118"/>
      <c r="W281" s="118"/>
      <c r="X281" s="118"/>
      <c r="Y281" s="118"/>
      <c r="Z281" s="118"/>
      <c r="AA281" s="118"/>
      <c r="AB281" s="118"/>
      <c r="AC281" s="118"/>
      <c r="AD281" s="118"/>
      <c r="AE281" s="118"/>
      <c r="AF281" s="118"/>
      <c r="AG281" s="118"/>
      <c r="AH281" s="118"/>
      <c r="AI281" s="118"/>
      <c r="AJ281" s="118"/>
      <c r="AK281" s="118"/>
      <c r="AL281" s="118"/>
      <c r="AM281" s="118"/>
      <c r="AN281" s="118"/>
      <c r="AO281" s="118"/>
      <c r="AP281" s="118"/>
      <c r="AQ281" s="118"/>
      <c r="AR281" s="118"/>
      <c r="AS281" s="118"/>
      <c r="AT281" s="118"/>
      <c r="AU281" s="118"/>
      <c r="AV281" s="118"/>
      <c r="AW281" s="118"/>
      <c r="AX281" s="118"/>
      <c r="AY281" s="118"/>
      <c r="AZ281" s="118"/>
      <c r="BA281" s="118"/>
      <c r="BB281" s="118"/>
      <c r="BC281" s="118"/>
      <c r="BD281" s="118"/>
      <c r="BE281" s="118"/>
      <c r="BF281" s="118"/>
      <c r="BG281" s="118"/>
    </row>
    <row r="282" spans="2:59" s="120" customFormat="1" x14ac:dyDescent="0.35">
      <c r="B282" s="118"/>
      <c r="C282" s="118"/>
      <c r="D282" s="118"/>
      <c r="E282" s="118"/>
      <c r="F282" s="118"/>
      <c r="G282" s="118"/>
      <c r="H282" s="118"/>
      <c r="I282" s="118"/>
      <c r="J282" s="118"/>
      <c r="K282" s="118"/>
      <c r="L282" s="118"/>
      <c r="M282" s="118"/>
      <c r="N282" s="118"/>
      <c r="O282" s="118"/>
      <c r="P282" s="118"/>
      <c r="Q282" s="118"/>
      <c r="R282" s="118"/>
      <c r="S282" s="118"/>
      <c r="T282" s="118"/>
      <c r="U282" s="118"/>
      <c r="V282" s="118"/>
      <c r="W282" s="118"/>
      <c r="X282" s="118"/>
      <c r="Y282" s="118"/>
      <c r="Z282" s="118"/>
      <c r="AA282" s="118"/>
      <c r="AB282" s="118"/>
      <c r="AC282" s="118"/>
      <c r="AD282" s="118"/>
      <c r="AE282" s="118"/>
      <c r="AF282" s="118"/>
      <c r="AG282" s="118"/>
      <c r="AH282" s="118"/>
      <c r="AI282" s="118"/>
      <c r="AJ282" s="118"/>
      <c r="AK282" s="118"/>
      <c r="AL282" s="118"/>
      <c r="AM282" s="118"/>
      <c r="AN282" s="118"/>
      <c r="AO282" s="118"/>
      <c r="AP282" s="118"/>
      <c r="AQ282" s="118"/>
      <c r="AR282" s="118"/>
      <c r="AS282" s="118"/>
      <c r="AT282" s="118"/>
      <c r="AU282" s="118"/>
      <c r="AV282" s="118"/>
      <c r="AW282" s="118"/>
      <c r="AX282" s="118"/>
      <c r="AY282" s="118"/>
      <c r="AZ282" s="118"/>
      <c r="BA282" s="118"/>
      <c r="BB282" s="118"/>
      <c r="BC282" s="118"/>
      <c r="BD282" s="118"/>
      <c r="BE282" s="118"/>
      <c r="BF282" s="118"/>
      <c r="BG282" s="118"/>
    </row>
    <row r="283" spans="2:59" s="120" customFormat="1" x14ac:dyDescent="0.35">
      <c r="B283" s="118"/>
      <c r="C283" s="118"/>
      <c r="D283" s="118"/>
      <c r="E283" s="118"/>
      <c r="F283" s="118"/>
      <c r="G283" s="118"/>
      <c r="H283" s="118"/>
      <c r="I283" s="118"/>
      <c r="J283" s="118"/>
      <c r="K283" s="118"/>
      <c r="L283" s="118"/>
      <c r="M283" s="118"/>
      <c r="N283" s="118"/>
      <c r="O283" s="118"/>
      <c r="P283" s="118"/>
      <c r="Q283" s="118"/>
      <c r="R283" s="118"/>
      <c r="S283" s="118"/>
      <c r="T283" s="118"/>
      <c r="U283" s="118"/>
      <c r="V283" s="118"/>
      <c r="W283" s="118"/>
      <c r="X283" s="118"/>
      <c r="Y283" s="118"/>
      <c r="Z283" s="118"/>
      <c r="AA283" s="118"/>
      <c r="AB283" s="118"/>
      <c r="AC283" s="118"/>
      <c r="AD283" s="118"/>
      <c r="AE283" s="118"/>
      <c r="AF283" s="118"/>
      <c r="AG283" s="118"/>
      <c r="AH283" s="118"/>
      <c r="AI283" s="118"/>
      <c r="AJ283" s="118"/>
      <c r="AK283" s="118"/>
      <c r="AL283" s="118"/>
      <c r="AM283" s="118"/>
      <c r="AN283" s="118"/>
      <c r="AO283" s="118"/>
      <c r="AP283" s="118"/>
      <c r="AQ283" s="118"/>
      <c r="AR283" s="118"/>
      <c r="AS283" s="118"/>
      <c r="AT283" s="118"/>
      <c r="AU283" s="118"/>
      <c r="AV283" s="118"/>
      <c r="AW283" s="118"/>
      <c r="AX283" s="118"/>
      <c r="AY283" s="118"/>
      <c r="AZ283" s="118"/>
      <c r="BA283" s="118"/>
      <c r="BB283" s="118"/>
      <c r="BC283" s="118"/>
      <c r="BD283" s="118"/>
      <c r="BE283" s="118"/>
      <c r="BF283" s="118"/>
      <c r="BG283" s="118"/>
    </row>
    <row r="284" spans="2:59" s="120" customFormat="1" x14ac:dyDescent="0.35">
      <c r="B284" s="118"/>
      <c r="C284" s="118"/>
      <c r="D284" s="118"/>
      <c r="E284" s="118"/>
      <c r="F284" s="118"/>
      <c r="G284" s="118"/>
      <c r="H284" s="118"/>
      <c r="I284" s="118"/>
      <c r="J284" s="118"/>
      <c r="K284" s="118"/>
      <c r="L284" s="118"/>
      <c r="M284" s="118"/>
      <c r="N284" s="118"/>
      <c r="O284" s="118"/>
      <c r="P284" s="118"/>
      <c r="Q284" s="118"/>
      <c r="R284" s="118"/>
      <c r="S284" s="118"/>
      <c r="T284" s="118"/>
      <c r="U284" s="118"/>
      <c r="V284" s="118"/>
      <c r="W284" s="118"/>
      <c r="X284" s="118"/>
      <c r="Y284" s="118"/>
      <c r="Z284" s="118"/>
      <c r="AA284" s="118"/>
      <c r="AB284" s="118"/>
      <c r="AC284" s="118"/>
      <c r="AD284" s="118"/>
      <c r="AE284" s="118"/>
      <c r="AF284" s="118"/>
      <c r="AG284" s="118"/>
      <c r="AH284" s="118"/>
      <c r="AI284" s="118"/>
      <c r="AJ284" s="118"/>
      <c r="AK284" s="118"/>
      <c r="AL284" s="118"/>
      <c r="AM284" s="118"/>
      <c r="AN284" s="118"/>
      <c r="AO284" s="118"/>
      <c r="AP284" s="118"/>
      <c r="AQ284" s="118"/>
      <c r="AR284" s="118"/>
      <c r="AS284" s="118"/>
      <c r="AT284" s="118"/>
      <c r="AU284" s="118"/>
      <c r="AV284" s="118"/>
      <c r="AW284" s="118"/>
      <c r="AX284" s="118"/>
      <c r="AY284" s="118"/>
      <c r="AZ284" s="118"/>
      <c r="BA284" s="118"/>
      <c r="BB284" s="118"/>
      <c r="BC284" s="118"/>
      <c r="BD284" s="118"/>
      <c r="BE284" s="118"/>
      <c r="BF284" s="118"/>
      <c r="BG284" s="118"/>
    </row>
    <row r="285" spans="2:59" s="120" customFormat="1" x14ac:dyDescent="0.35">
      <c r="B285" s="118"/>
      <c r="C285" s="118"/>
      <c r="D285" s="118"/>
      <c r="E285" s="118"/>
      <c r="F285" s="118"/>
      <c r="G285" s="118"/>
      <c r="H285" s="118"/>
      <c r="I285" s="118"/>
      <c r="J285" s="118"/>
      <c r="K285" s="118"/>
      <c r="L285" s="118"/>
      <c r="M285" s="118"/>
      <c r="N285" s="118"/>
      <c r="O285" s="118"/>
      <c r="P285" s="118"/>
      <c r="Q285" s="118"/>
      <c r="R285" s="118"/>
      <c r="S285" s="118"/>
      <c r="T285" s="118"/>
      <c r="U285" s="118"/>
      <c r="V285" s="118"/>
      <c r="W285" s="118"/>
      <c r="X285" s="118"/>
      <c r="Y285" s="118"/>
      <c r="Z285" s="118"/>
      <c r="AA285" s="118"/>
      <c r="AB285" s="118"/>
      <c r="AC285" s="118"/>
      <c r="AD285" s="118"/>
      <c r="AE285" s="118"/>
      <c r="AF285" s="118"/>
      <c r="AG285" s="118"/>
      <c r="AH285" s="118"/>
      <c r="AI285" s="118"/>
      <c r="AJ285" s="118"/>
      <c r="AK285" s="118"/>
      <c r="AL285" s="118"/>
      <c r="AM285" s="118"/>
      <c r="AN285" s="118"/>
      <c r="AO285" s="118"/>
      <c r="AP285" s="118"/>
      <c r="AQ285" s="118"/>
      <c r="AR285" s="118"/>
      <c r="AS285" s="118"/>
      <c r="AT285" s="118"/>
      <c r="AU285" s="118"/>
      <c r="AV285" s="118"/>
      <c r="AW285" s="118"/>
      <c r="AX285" s="118"/>
      <c r="AY285" s="118"/>
      <c r="AZ285" s="118"/>
      <c r="BA285" s="118"/>
      <c r="BB285" s="118"/>
      <c r="BC285" s="118"/>
      <c r="BD285" s="118"/>
      <c r="BE285" s="118"/>
      <c r="BF285" s="118"/>
      <c r="BG285" s="118"/>
    </row>
    <row r="286" spans="2:59" s="120" customFormat="1" x14ac:dyDescent="0.35">
      <c r="B286" s="118"/>
      <c r="C286" s="118"/>
      <c r="D286" s="118"/>
      <c r="E286" s="118"/>
      <c r="F286" s="118"/>
      <c r="G286" s="118"/>
      <c r="H286" s="118"/>
      <c r="I286" s="118"/>
      <c r="J286" s="118"/>
      <c r="K286" s="118"/>
      <c r="L286" s="118"/>
      <c r="M286" s="118"/>
      <c r="N286" s="118"/>
      <c r="O286" s="118"/>
      <c r="P286" s="118"/>
      <c r="Q286" s="118"/>
      <c r="R286" s="118"/>
      <c r="S286" s="118"/>
      <c r="T286" s="118"/>
      <c r="U286" s="118"/>
      <c r="V286" s="118"/>
      <c r="W286" s="118"/>
      <c r="X286" s="118"/>
      <c r="Y286" s="118"/>
      <c r="Z286" s="118"/>
      <c r="AA286" s="118"/>
      <c r="AB286" s="118"/>
      <c r="AC286" s="118"/>
      <c r="AD286" s="118"/>
      <c r="AE286" s="118"/>
      <c r="AF286" s="118"/>
      <c r="AG286" s="118"/>
      <c r="AH286" s="118"/>
      <c r="AI286" s="118"/>
      <c r="AJ286" s="118"/>
      <c r="AK286" s="118"/>
      <c r="AL286" s="118"/>
      <c r="AM286" s="118"/>
      <c r="AN286" s="118"/>
      <c r="AO286" s="118"/>
      <c r="AP286" s="118"/>
      <c r="AQ286" s="118"/>
      <c r="AR286" s="118"/>
      <c r="AS286" s="118"/>
      <c r="AT286" s="118"/>
      <c r="AU286" s="118"/>
      <c r="AV286" s="118"/>
      <c r="AW286" s="118"/>
      <c r="AX286" s="118"/>
      <c r="AY286" s="118"/>
      <c r="AZ286" s="118"/>
      <c r="BA286" s="118"/>
      <c r="BB286" s="118"/>
      <c r="BC286" s="118"/>
      <c r="BD286" s="118"/>
      <c r="BE286" s="118"/>
      <c r="BF286" s="118"/>
      <c r="BG286" s="118"/>
    </row>
    <row r="287" spans="2:59" s="120" customFormat="1" x14ac:dyDescent="0.35">
      <c r="B287" s="118"/>
      <c r="C287" s="118"/>
      <c r="D287" s="118"/>
      <c r="E287" s="118"/>
      <c r="F287" s="118"/>
      <c r="G287" s="118"/>
      <c r="H287" s="118"/>
      <c r="I287" s="118"/>
      <c r="J287" s="118"/>
      <c r="K287" s="118"/>
      <c r="L287" s="118"/>
      <c r="M287" s="118"/>
      <c r="N287" s="118"/>
      <c r="O287" s="118"/>
      <c r="P287" s="118"/>
      <c r="Q287" s="118"/>
      <c r="R287" s="118"/>
      <c r="S287" s="118"/>
      <c r="T287" s="118"/>
      <c r="U287" s="118"/>
      <c r="V287" s="118"/>
      <c r="W287" s="118"/>
      <c r="X287" s="118"/>
      <c r="Y287" s="118"/>
      <c r="Z287" s="118"/>
      <c r="AA287" s="118"/>
      <c r="AB287" s="118"/>
      <c r="AC287" s="118"/>
      <c r="AD287" s="118"/>
      <c r="AE287" s="118"/>
      <c r="AF287" s="118"/>
      <c r="AG287" s="118"/>
      <c r="AH287" s="118"/>
      <c r="AI287" s="118"/>
      <c r="AJ287" s="118"/>
      <c r="AK287" s="118"/>
      <c r="AL287" s="118"/>
      <c r="AM287" s="118"/>
      <c r="AN287" s="118"/>
      <c r="AO287" s="118"/>
      <c r="AP287" s="118"/>
      <c r="AQ287" s="118"/>
      <c r="AR287" s="118"/>
      <c r="AS287" s="118"/>
      <c r="AT287" s="118"/>
      <c r="AU287" s="118"/>
      <c r="AV287" s="118"/>
      <c r="AW287" s="118"/>
      <c r="AX287" s="118"/>
      <c r="AY287" s="118"/>
      <c r="AZ287" s="118"/>
      <c r="BA287" s="118"/>
      <c r="BB287" s="118"/>
      <c r="BC287" s="118"/>
      <c r="BD287" s="118"/>
      <c r="BE287" s="118"/>
      <c r="BF287" s="118"/>
      <c r="BG287" s="118"/>
    </row>
    <row r="288" spans="2:59" s="120" customFormat="1" x14ac:dyDescent="0.35">
      <c r="B288" s="118"/>
      <c r="C288" s="118"/>
      <c r="D288" s="118"/>
      <c r="E288" s="118"/>
      <c r="F288" s="118"/>
      <c r="G288" s="118"/>
      <c r="H288" s="118"/>
      <c r="I288" s="118"/>
      <c r="J288" s="118"/>
      <c r="K288" s="118"/>
      <c r="L288" s="118"/>
      <c r="M288" s="118"/>
      <c r="N288" s="118"/>
      <c r="O288" s="118"/>
      <c r="P288" s="118"/>
      <c r="Q288" s="118"/>
      <c r="R288" s="118"/>
      <c r="S288" s="118"/>
      <c r="T288" s="118"/>
      <c r="U288" s="118"/>
      <c r="V288" s="118"/>
      <c r="W288" s="118"/>
      <c r="X288" s="118"/>
      <c r="Y288" s="118"/>
      <c r="Z288" s="118"/>
      <c r="AA288" s="118"/>
      <c r="AB288" s="118"/>
      <c r="AC288" s="118"/>
      <c r="AD288" s="118"/>
      <c r="AE288" s="118"/>
      <c r="AF288" s="118"/>
      <c r="AG288" s="118"/>
      <c r="AH288" s="118"/>
      <c r="AI288" s="118"/>
      <c r="AJ288" s="118"/>
      <c r="AK288" s="118"/>
      <c r="AL288" s="118"/>
      <c r="AM288" s="118"/>
      <c r="AN288" s="118"/>
      <c r="AO288" s="118"/>
      <c r="AP288" s="118"/>
      <c r="AQ288" s="118"/>
      <c r="AR288" s="118"/>
      <c r="AS288" s="118"/>
      <c r="AT288" s="118"/>
      <c r="AU288" s="118"/>
      <c r="AV288" s="118"/>
      <c r="AW288" s="118"/>
      <c r="AX288" s="118"/>
      <c r="AY288" s="118"/>
      <c r="AZ288" s="118"/>
      <c r="BA288" s="118"/>
      <c r="BB288" s="118"/>
      <c r="BC288" s="118"/>
      <c r="BD288" s="118"/>
      <c r="BE288" s="118"/>
      <c r="BF288" s="118"/>
      <c r="BG288" s="118"/>
    </row>
    <row r="289" spans="2:59" s="120" customFormat="1" x14ac:dyDescent="0.35">
      <c r="B289" s="118"/>
      <c r="C289" s="118"/>
      <c r="D289" s="118"/>
      <c r="E289" s="118"/>
      <c r="F289" s="118"/>
      <c r="G289" s="118"/>
      <c r="H289" s="118"/>
      <c r="I289" s="118"/>
      <c r="J289" s="118"/>
      <c r="K289" s="118"/>
      <c r="L289" s="118"/>
      <c r="M289" s="118"/>
      <c r="N289" s="118"/>
      <c r="O289" s="118"/>
      <c r="P289" s="118"/>
      <c r="Q289" s="118"/>
      <c r="R289" s="118"/>
      <c r="S289" s="118"/>
      <c r="T289" s="118"/>
      <c r="U289" s="118"/>
      <c r="V289" s="118"/>
      <c r="W289" s="118"/>
      <c r="X289" s="118"/>
      <c r="Y289" s="118"/>
      <c r="Z289" s="118"/>
      <c r="AA289" s="118"/>
      <c r="AB289" s="118"/>
      <c r="AC289" s="118"/>
      <c r="AD289" s="118"/>
      <c r="AE289" s="118"/>
      <c r="AF289" s="118"/>
      <c r="AG289" s="118"/>
      <c r="AH289" s="118"/>
      <c r="AI289" s="118"/>
      <c r="AJ289" s="118"/>
      <c r="AK289" s="118"/>
      <c r="AL289" s="118"/>
      <c r="AM289" s="118"/>
      <c r="AN289" s="118"/>
      <c r="AO289" s="118"/>
      <c r="AP289" s="118"/>
      <c r="AQ289" s="118"/>
      <c r="AR289" s="118"/>
      <c r="AS289" s="118"/>
      <c r="AT289" s="118"/>
      <c r="AU289" s="118"/>
      <c r="AV289" s="118"/>
      <c r="AW289" s="118"/>
      <c r="AX289" s="118"/>
      <c r="AY289" s="118"/>
      <c r="AZ289" s="118"/>
      <c r="BA289" s="118"/>
      <c r="BB289" s="118"/>
      <c r="BC289" s="118"/>
      <c r="BD289" s="118"/>
      <c r="BE289" s="118"/>
      <c r="BF289" s="118"/>
      <c r="BG289" s="118"/>
    </row>
    <row r="290" spans="2:59" s="120" customFormat="1" x14ac:dyDescent="0.35">
      <c r="B290" s="118"/>
      <c r="C290" s="118"/>
      <c r="D290" s="118"/>
      <c r="E290" s="118"/>
      <c r="F290" s="118"/>
      <c r="G290" s="118"/>
      <c r="H290" s="118"/>
      <c r="I290" s="118"/>
      <c r="J290" s="118"/>
      <c r="K290" s="118"/>
      <c r="L290" s="118"/>
      <c r="M290" s="118"/>
      <c r="N290" s="118"/>
      <c r="O290" s="118"/>
      <c r="P290" s="118"/>
      <c r="Q290" s="118"/>
      <c r="R290" s="118"/>
      <c r="S290" s="118"/>
      <c r="T290" s="118"/>
      <c r="U290" s="118"/>
      <c r="V290" s="118"/>
      <c r="W290" s="118"/>
      <c r="X290" s="118"/>
      <c r="Y290" s="118"/>
      <c r="Z290" s="118"/>
      <c r="AA290" s="118"/>
      <c r="AB290" s="118"/>
      <c r="AC290" s="118"/>
      <c r="AD290" s="118"/>
      <c r="AE290" s="118"/>
      <c r="AF290" s="118"/>
      <c r="AG290" s="118"/>
      <c r="AH290" s="118"/>
      <c r="AI290" s="118"/>
      <c r="AJ290" s="118"/>
      <c r="AK290" s="118"/>
      <c r="AL290" s="118"/>
      <c r="AM290" s="118"/>
      <c r="AN290" s="118"/>
      <c r="AO290" s="118"/>
      <c r="AP290" s="118"/>
      <c r="AQ290" s="118"/>
      <c r="AR290" s="118"/>
      <c r="AS290" s="118"/>
      <c r="AT290" s="118"/>
      <c r="AU290" s="118"/>
      <c r="AV290" s="118"/>
      <c r="AW290" s="118"/>
      <c r="AX290" s="118"/>
      <c r="AY290" s="118"/>
      <c r="AZ290" s="118"/>
      <c r="BA290" s="118"/>
      <c r="BB290" s="118"/>
      <c r="BC290" s="118"/>
      <c r="BD290" s="118"/>
      <c r="BE290" s="118"/>
      <c r="BF290" s="118"/>
      <c r="BG290" s="118"/>
    </row>
    <row r="291" spans="2:59" s="120" customFormat="1" x14ac:dyDescent="0.35">
      <c r="B291" s="118"/>
      <c r="C291" s="118"/>
      <c r="D291" s="118"/>
      <c r="E291" s="118"/>
      <c r="F291" s="118"/>
      <c r="G291" s="118"/>
      <c r="H291" s="118"/>
      <c r="I291" s="118"/>
      <c r="J291" s="118"/>
      <c r="K291" s="118"/>
      <c r="L291" s="118"/>
      <c r="M291" s="118"/>
      <c r="N291" s="118"/>
      <c r="O291" s="118"/>
      <c r="P291" s="118"/>
      <c r="Q291" s="118"/>
      <c r="R291" s="118"/>
      <c r="S291" s="118"/>
      <c r="T291" s="118"/>
      <c r="U291" s="118"/>
      <c r="V291" s="118"/>
      <c r="W291" s="118"/>
      <c r="X291" s="118"/>
      <c r="Y291" s="118"/>
      <c r="Z291" s="118"/>
      <c r="AA291" s="118"/>
      <c r="AB291" s="118"/>
      <c r="AC291" s="118"/>
      <c r="AD291" s="118"/>
      <c r="AE291" s="118"/>
      <c r="AF291" s="118"/>
      <c r="AG291" s="118"/>
      <c r="AH291" s="118"/>
      <c r="AI291" s="118"/>
      <c r="AJ291" s="118"/>
      <c r="AK291" s="118"/>
      <c r="AL291" s="118"/>
      <c r="AM291" s="118"/>
      <c r="AN291" s="118"/>
      <c r="AO291" s="118"/>
      <c r="AP291" s="118"/>
      <c r="AQ291" s="118"/>
      <c r="AR291" s="118"/>
      <c r="AS291" s="118"/>
      <c r="AT291" s="118"/>
      <c r="AU291" s="118"/>
      <c r="AV291" s="118"/>
      <c r="AW291" s="118"/>
      <c r="AX291" s="118"/>
      <c r="AY291" s="118"/>
      <c r="AZ291" s="118"/>
      <c r="BA291" s="118"/>
      <c r="BB291" s="118"/>
      <c r="BC291" s="118"/>
      <c r="BD291" s="118"/>
      <c r="BE291" s="118"/>
      <c r="BF291" s="118"/>
      <c r="BG291" s="118"/>
    </row>
    <row r="292" spans="2:59" s="120" customFormat="1" x14ac:dyDescent="0.35">
      <c r="B292" s="118"/>
      <c r="C292" s="118"/>
      <c r="D292" s="118"/>
      <c r="E292" s="118"/>
      <c r="F292" s="118"/>
      <c r="G292" s="118"/>
      <c r="H292" s="118"/>
      <c r="I292" s="118"/>
      <c r="J292" s="118"/>
      <c r="K292" s="118"/>
      <c r="L292" s="118"/>
      <c r="M292" s="118"/>
      <c r="N292" s="118"/>
      <c r="O292" s="118"/>
      <c r="P292" s="118"/>
      <c r="Q292" s="118"/>
      <c r="R292" s="118"/>
      <c r="S292" s="118"/>
      <c r="T292" s="118"/>
      <c r="U292" s="118"/>
      <c r="V292" s="118"/>
      <c r="W292" s="118"/>
      <c r="X292" s="118"/>
      <c r="Y292" s="118"/>
      <c r="Z292" s="118"/>
      <c r="AA292" s="118"/>
      <c r="AB292" s="118"/>
      <c r="AC292" s="118"/>
      <c r="AD292" s="118"/>
      <c r="AE292" s="118"/>
      <c r="AF292" s="118"/>
      <c r="AG292" s="118"/>
      <c r="AH292" s="118"/>
      <c r="AI292" s="118"/>
      <c r="AJ292" s="118"/>
      <c r="AK292" s="118"/>
      <c r="AL292" s="118"/>
      <c r="AM292" s="118"/>
      <c r="AN292" s="118"/>
      <c r="AO292" s="118"/>
      <c r="AP292" s="118"/>
      <c r="AQ292" s="118"/>
      <c r="AR292" s="118"/>
      <c r="AS292" s="118"/>
      <c r="AT292" s="118"/>
      <c r="AU292" s="118"/>
      <c r="AV292" s="118"/>
      <c r="AW292" s="118"/>
      <c r="AX292" s="118"/>
      <c r="AY292" s="118"/>
      <c r="AZ292" s="118"/>
      <c r="BA292" s="118"/>
      <c r="BB292" s="118"/>
      <c r="BC292" s="118"/>
      <c r="BD292" s="118"/>
      <c r="BE292" s="118"/>
      <c r="BF292" s="118"/>
      <c r="BG292" s="118"/>
    </row>
    <row r="293" spans="2:59" s="120" customFormat="1" x14ac:dyDescent="0.35">
      <c r="B293" s="118"/>
      <c r="C293" s="118"/>
      <c r="D293" s="118"/>
      <c r="E293" s="118"/>
      <c r="F293" s="118"/>
      <c r="G293" s="118"/>
      <c r="H293" s="118"/>
      <c r="I293" s="118"/>
      <c r="J293" s="118"/>
      <c r="K293" s="118"/>
      <c r="L293" s="118"/>
      <c r="M293" s="118"/>
      <c r="N293" s="118"/>
      <c r="O293" s="118"/>
      <c r="P293" s="118"/>
      <c r="Q293" s="118"/>
      <c r="R293" s="118"/>
      <c r="S293" s="118"/>
      <c r="T293" s="118"/>
      <c r="U293" s="118"/>
      <c r="V293" s="118"/>
      <c r="W293" s="118"/>
      <c r="X293" s="118"/>
      <c r="Y293" s="118"/>
      <c r="Z293" s="118"/>
      <c r="AA293" s="118"/>
      <c r="AB293" s="118"/>
      <c r="AC293" s="118"/>
      <c r="AD293" s="118"/>
      <c r="AE293" s="118"/>
      <c r="AF293" s="118"/>
      <c r="AG293" s="118"/>
      <c r="AH293" s="118"/>
      <c r="AI293" s="118"/>
      <c r="AJ293" s="118"/>
      <c r="AK293" s="118"/>
      <c r="AL293" s="118"/>
      <c r="AM293" s="118"/>
      <c r="AN293" s="118"/>
      <c r="AO293" s="118"/>
      <c r="AP293" s="118"/>
      <c r="AQ293" s="118"/>
      <c r="AR293" s="118"/>
      <c r="AS293" s="118"/>
      <c r="AT293" s="118"/>
      <c r="AU293" s="118"/>
      <c r="AV293" s="118"/>
      <c r="AW293" s="118"/>
      <c r="AX293" s="118"/>
      <c r="AY293" s="118"/>
      <c r="AZ293" s="118"/>
      <c r="BA293" s="118"/>
      <c r="BB293" s="118"/>
      <c r="BC293" s="118"/>
      <c r="BD293" s="118"/>
      <c r="BE293" s="118"/>
      <c r="BF293" s="118"/>
      <c r="BG293" s="118"/>
    </row>
    <row r="294" spans="2:59" s="120" customFormat="1" x14ac:dyDescent="0.35">
      <c r="B294" s="118"/>
      <c r="C294" s="118"/>
      <c r="D294" s="118"/>
      <c r="E294" s="118"/>
      <c r="F294" s="118"/>
      <c r="G294" s="118"/>
      <c r="H294" s="118"/>
      <c r="I294" s="118"/>
      <c r="J294" s="118"/>
      <c r="K294" s="118"/>
      <c r="L294" s="118"/>
      <c r="M294" s="118"/>
      <c r="N294" s="118"/>
      <c r="O294" s="118"/>
      <c r="P294" s="118"/>
      <c r="Q294" s="118"/>
      <c r="R294" s="118"/>
      <c r="S294" s="118"/>
      <c r="T294" s="118"/>
      <c r="U294" s="118"/>
      <c r="V294" s="118"/>
      <c r="W294" s="118"/>
      <c r="X294" s="118"/>
      <c r="Y294" s="118"/>
      <c r="Z294" s="118"/>
      <c r="AA294" s="118"/>
      <c r="AB294" s="118"/>
      <c r="AC294" s="118"/>
      <c r="AD294" s="118"/>
      <c r="AE294" s="118"/>
      <c r="AF294" s="118"/>
      <c r="AG294" s="118"/>
      <c r="AH294" s="118"/>
      <c r="AI294" s="118"/>
      <c r="AJ294" s="118"/>
      <c r="AK294" s="118"/>
      <c r="AL294" s="118"/>
      <c r="AM294" s="118"/>
      <c r="AN294" s="118"/>
      <c r="AO294" s="118"/>
      <c r="AP294" s="118"/>
      <c r="AQ294" s="118"/>
      <c r="AR294" s="118"/>
      <c r="AS294" s="118"/>
      <c r="AT294" s="118"/>
      <c r="AU294" s="118"/>
      <c r="AV294" s="118"/>
      <c r="AW294" s="118"/>
      <c r="AX294" s="118"/>
      <c r="AY294" s="118"/>
      <c r="AZ294" s="118"/>
      <c r="BA294" s="118"/>
      <c r="BB294" s="118"/>
      <c r="BC294" s="118"/>
      <c r="BD294" s="118"/>
      <c r="BE294" s="118"/>
      <c r="BF294" s="118"/>
      <c r="BG294" s="118"/>
    </row>
    <row r="295" spans="2:59" s="120" customFormat="1" x14ac:dyDescent="0.35">
      <c r="B295" s="118"/>
      <c r="C295" s="118"/>
      <c r="D295" s="118"/>
      <c r="E295" s="118"/>
      <c r="F295" s="118"/>
      <c r="G295" s="118"/>
      <c r="H295" s="118"/>
      <c r="I295" s="118"/>
      <c r="J295" s="118"/>
      <c r="K295" s="118"/>
      <c r="L295" s="118"/>
      <c r="M295" s="118"/>
      <c r="N295" s="118"/>
      <c r="O295" s="118"/>
      <c r="P295" s="118"/>
      <c r="Q295" s="118"/>
      <c r="R295" s="118"/>
      <c r="S295" s="118"/>
      <c r="T295" s="118"/>
      <c r="U295" s="118"/>
      <c r="V295" s="118"/>
      <c r="W295" s="118"/>
      <c r="X295" s="118"/>
      <c r="Y295" s="118"/>
      <c r="Z295" s="118"/>
      <c r="AA295" s="118"/>
      <c r="AB295" s="118"/>
      <c r="AC295" s="118"/>
      <c r="AD295" s="118"/>
      <c r="AE295" s="118"/>
      <c r="AF295" s="118"/>
      <c r="AG295" s="118"/>
      <c r="AH295" s="118"/>
      <c r="AI295" s="118"/>
      <c r="AJ295" s="118"/>
      <c r="AK295" s="118"/>
      <c r="AL295" s="118"/>
      <c r="AM295" s="118"/>
      <c r="AN295" s="118"/>
      <c r="AO295" s="118"/>
      <c r="AP295" s="118"/>
      <c r="AQ295" s="118"/>
      <c r="AR295" s="118"/>
      <c r="AS295" s="118"/>
      <c r="AT295" s="118"/>
      <c r="AU295" s="118"/>
      <c r="AV295" s="118"/>
      <c r="AW295" s="118"/>
      <c r="AX295" s="118"/>
      <c r="AY295" s="118"/>
      <c r="AZ295" s="118"/>
      <c r="BA295" s="118"/>
      <c r="BB295" s="118"/>
      <c r="BC295" s="118"/>
      <c r="BD295" s="118"/>
      <c r="BE295" s="118"/>
      <c r="BF295" s="118"/>
      <c r="BG295" s="118"/>
    </row>
    <row r="296" spans="2:59" s="120" customFormat="1" x14ac:dyDescent="0.35">
      <c r="B296" s="118"/>
      <c r="C296" s="118"/>
      <c r="D296" s="118"/>
      <c r="E296" s="118"/>
      <c r="F296" s="118"/>
      <c r="G296" s="118"/>
      <c r="H296" s="118"/>
      <c r="I296" s="118"/>
      <c r="J296" s="118"/>
      <c r="K296" s="118"/>
      <c r="L296" s="118"/>
      <c r="M296" s="118"/>
      <c r="N296" s="118"/>
      <c r="O296" s="118"/>
      <c r="P296" s="118"/>
      <c r="Q296" s="118"/>
      <c r="R296" s="118"/>
      <c r="S296" s="118"/>
      <c r="T296" s="118"/>
      <c r="U296" s="118"/>
      <c r="V296" s="118"/>
      <c r="W296" s="118"/>
      <c r="X296" s="118"/>
      <c r="Y296" s="118"/>
      <c r="Z296" s="118"/>
      <c r="AA296" s="118"/>
      <c r="AB296" s="118"/>
      <c r="AC296" s="118"/>
      <c r="AD296" s="118"/>
      <c r="AE296" s="118"/>
      <c r="AF296" s="118"/>
      <c r="AG296" s="118"/>
      <c r="AH296" s="118"/>
      <c r="AI296" s="118"/>
      <c r="AJ296" s="118"/>
      <c r="AK296" s="118"/>
      <c r="AL296" s="118"/>
      <c r="AM296" s="118"/>
      <c r="AN296" s="118"/>
      <c r="AO296" s="118"/>
      <c r="AP296" s="118"/>
      <c r="AQ296" s="118"/>
      <c r="AR296" s="118"/>
      <c r="AS296" s="118"/>
      <c r="AT296" s="118"/>
      <c r="AU296" s="118"/>
      <c r="AV296" s="118"/>
      <c r="AW296" s="118"/>
      <c r="AX296" s="118"/>
      <c r="AY296" s="118"/>
      <c r="AZ296" s="118"/>
      <c r="BA296" s="118"/>
      <c r="BB296" s="118"/>
      <c r="BC296" s="118"/>
      <c r="BD296" s="118"/>
      <c r="BE296" s="118"/>
      <c r="BF296" s="118"/>
      <c r="BG296" s="118"/>
    </row>
    <row r="297" spans="2:59" s="120" customFormat="1" x14ac:dyDescent="0.35">
      <c r="B297" s="118"/>
      <c r="C297" s="118"/>
      <c r="D297" s="118"/>
      <c r="E297" s="118"/>
      <c r="F297" s="118"/>
      <c r="G297" s="118"/>
      <c r="H297" s="118"/>
      <c r="I297" s="118"/>
      <c r="J297" s="118"/>
      <c r="K297" s="118"/>
      <c r="L297" s="118"/>
      <c r="M297" s="118"/>
      <c r="N297" s="118"/>
      <c r="O297" s="118"/>
      <c r="P297" s="118"/>
      <c r="Q297" s="118"/>
      <c r="R297" s="118"/>
      <c r="S297" s="118"/>
      <c r="T297" s="118"/>
      <c r="U297" s="118"/>
      <c r="V297" s="118"/>
      <c r="W297" s="118"/>
      <c r="X297" s="118"/>
      <c r="Y297" s="118"/>
      <c r="Z297" s="118"/>
      <c r="AA297" s="118"/>
      <c r="AB297" s="118"/>
      <c r="AC297" s="118"/>
      <c r="AD297" s="118"/>
      <c r="AE297" s="118"/>
      <c r="AF297" s="118"/>
      <c r="AG297" s="118"/>
      <c r="AH297" s="118"/>
      <c r="AI297" s="118"/>
      <c r="AJ297" s="118"/>
      <c r="AK297" s="118"/>
      <c r="AL297" s="118"/>
      <c r="AM297" s="118"/>
      <c r="AN297" s="118"/>
      <c r="AO297" s="118"/>
      <c r="AP297" s="118"/>
      <c r="AQ297" s="118"/>
      <c r="AR297" s="118"/>
      <c r="AS297" s="118"/>
      <c r="AT297" s="118"/>
      <c r="AU297" s="118"/>
      <c r="AV297" s="118"/>
      <c r="AW297" s="118"/>
      <c r="AX297" s="118"/>
      <c r="AY297" s="118"/>
      <c r="AZ297" s="118"/>
      <c r="BA297" s="118"/>
      <c r="BB297" s="118"/>
      <c r="BC297" s="118"/>
      <c r="BD297" s="118"/>
      <c r="BE297" s="118"/>
      <c r="BF297" s="118"/>
      <c r="BG297" s="118"/>
    </row>
    <row r="298" spans="2:59" s="120" customFormat="1" x14ac:dyDescent="0.35">
      <c r="B298" s="118"/>
      <c r="C298" s="118"/>
      <c r="D298" s="118"/>
      <c r="E298" s="118"/>
      <c r="F298" s="118"/>
      <c r="G298" s="118"/>
      <c r="H298" s="118"/>
      <c r="I298" s="118"/>
      <c r="J298" s="118"/>
      <c r="K298" s="118"/>
      <c r="L298" s="118"/>
      <c r="M298" s="118"/>
      <c r="N298" s="118"/>
      <c r="O298" s="118"/>
      <c r="P298" s="118"/>
      <c r="Q298" s="118"/>
      <c r="R298" s="118"/>
      <c r="S298" s="118"/>
      <c r="T298" s="118"/>
      <c r="U298" s="118"/>
      <c r="V298" s="118"/>
      <c r="W298" s="118"/>
      <c r="X298" s="118"/>
      <c r="Y298" s="118"/>
      <c r="Z298" s="118"/>
      <c r="AA298" s="118"/>
      <c r="AB298" s="118"/>
      <c r="AC298" s="118"/>
      <c r="AD298" s="118"/>
      <c r="AE298" s="118"/>
      <c r="AF298" s="118"/>
      <c r="AG298" s="118"/>
      <c r="AH298" s="118"/>
      <c r="AI298" s="118"/>
      <c r="AJ298" s="118"/>
      <c r="AK298" s="118"/>
      <c r="AL298" s="118"/>
      <c r="AM298" s="118"/>
      <c r="AN298" s="118"/>
      <c r="AO298" s="118"/>
      <c r="AP298" s="118"/>
      <c r="AQ298" s="118"/>
      <c r="AR298" s="118"/>
      <c r="AS298" s="118"/>
      <c r="AT298" s="118"/>
      <c r="AU298" s="118"/>
      <c r="AV298" s="118"/>
      <c r="AW298" s="118"/>
      <c r="AX298" s="118"/>
      <c r="AY298" s="118"/>
      <c r="AZ298" s="118"/>
      <c r="BA298" s="118"/>
      <c r="BB298" s="118"/>
      <c r="BC298" s="118"/>
      <c r="BD298" s="118"/>
      <c r="BE298" s="118"/>
      <c r="BF298" s="118"/>
      <c r="BG298" s="118"/>
    </row>
    <row r="299" spans="2:59" s="120" customFormat="1" x14ac:dyDescent="0.35">
      <c r="B299" s="118"/>
      <c r="C299" s="118"/>
      <c r="D299" s="118"/>
      <c r="E299" s="118"/>
      <c r="F299" s="118"/>
      <c r="G299" s="118"/>
      <c r="H299" s="118"/>
      <c r="I299" s="118"/>
      <c r="J299" s="118"/>
      <c r="K299" s="118"/>
      <c r="L299" s="118"/>
      <c r="M299" s="118"/>
      <c r="N299" s="118"/>
      <c r="O299" s="118"/>
      <c r="P299" s="118"/>
      <c r="Q299" s="118"/>
      <c r="R299" s="118"/>
      <c r="S299" s="118"/>
      <c r="T299" s="118"/>
      <c r="U299" s="118"/>
      <c r="V299" s="118"/>
      <c r="W299" s="118"/>
      <c r="X299" s="118"/>
      <c r="Y299" s="118"/>
      <c r="Z299" s="118"/>
      <c r="AA299" s="118"/>
      <c r="AB299" s="118"/>
      <c r="AC299" s="118"/>
      <c r="AD299" s="118"/>
      <c r="AE299" s="118"/>
      <c r="AF299" s="118"/>
      <c r="AG299" s="118"/>
      <c r="AH299" s="118"/>
      <c r="AI299" s="118"/>
      <c r="AJ299" s="118"/>
      <c r="AK299" s="118"/>
      <c r="AL299" s="118"/>
      <c r="AM299" s="118"/>
      <c r="AN299" s="118"/>
      <c r="AO299" s="118"/>
      <c r="AP299" s="118"/>
      <c r="AQ299" s="118"/>
      <c r="AR299" s="118"/>
      <c r="AS299" s="118"/>
      <c r="AT299" s="118"/>
      <c r="AU299" s="118"/>
      <c r="AV299" s="118"/>
      <c r="AW299" s="118"/>
      <c r="AX299" s="118"/>
      <c r="AY299" s="118"/>
      <c r="AZ299" s="118"/>
      <c r="BA299" s="118"/>
      <c r="BB299" s="118"/>
      <c r="BC299" s="118"/>
      <c r="BD299" s="118"/>
      <c r="BE299" s="118"/>
      <c r="BF299" s="118"/>
      <c r="BG299" s="118"/>
    </row>
    <row r="300" spans="2:59" s="120" customFormat="1" x14ac:dyDescent="0.35">
      <c r="B300" s="118"/>
      <c r="C300" s="118"/>
      <c r="D300" s="118"/>
      <c r="E300" s="118"/>
      <c r="F300" s="118"/>
      <c r="G300" s="118"/>
      <c r="H300" s="118"/>
      <c r="I300" s="118"/>
      <c r="J300" s="118"/>
      <c r="K300" s="118"/>
      <c r="L300" s="118"/>
      <c r="M300" s="118"/>
      <c r="N300" s="118"/>
      <c r="O300" s="118"/>
      <c r="P300" s="118"/>
      <c r="Q300" s="118"/>
      <c r="R300" s="118"/>
      <c r="S300" s="118"/>
      <c r="T300" s="118"/>
      <c r="U300" s="118"/>
      <c r="V300" s="118"/>
      <c r="W300" s="118"/>
      <c r="X300" s="118"/>
      <c r="Y300" s="118"/>
      <c r="Z300" s="118"/>
      <c r="AA300" s="118"/>
      <c r="AB300" s="118"/>
      <c r="AC300" s="118"/>
      <c r="AD300" s="118"/>
      <c r="AE300" s="118"/>
      <c r="AF300" s="118"/>
      <c r="AG300" s="118"/>
      <c r="AH300" s="118"/>
      <c r="AI300" s="118"/>
      <c r="AJ300" s="118"/>
      <c r="AK300" s="118"/>
      <c r="AL300" s="118"/>
      <c r="AM300" s="118"/>
      <c r="AN300" s="118"/>
      <c r="AO300" s="118"/>
      <c r="AP300" s="118"/>
      <c r="AQ300" s="118"/>
      <c r="AR300" s="118"/>
      <c r="AS300" s="118"/>
      <c r="AT300" s="118"/>
      <c r="AU300" s="118"/>
      <c r="AV300" s="118"/>
      <c r="AW300" s="118"/>
      <c r="AX300" s="118"/>
      <c r="AY300" s="118"/>
      <c r="AZ300" s="118"/>
      <c r="BA300" s="118"/>
      <c r="BB300" s="118"/>
      <c r="BC300" s="118"/>
      <c r="BD300" s="118"/>
      <c r="BE300" s="118"/>
      <c r="BF300" s="118"/>
      <c r="BG300" s="118"/>
    </row>
    <row r="301" spans="2:59" s="120" customFormat="1" x14ac:dyDescent="0.35">
      <c r="B301" s="118"/>
      <c r="C301" s="118"/>
      <c r="D301" s="118"/>
      <c r="E301" s="118"/>
      <c r="F301" s="118"/>
      <c r="G301" s="118"/>
      <c r="H301" s="118"/>
      <c r="I301" s="118"/>
      <c r="J301" s="118"/>
      <c r="K301" s="118"/>
      <c r="L301" s="118"/>
      <c r="M301" s="118"/>
      <c r="N301" s="118"/>
      <c r="O301" s="118"/>
      <c r="P301" s="118"/>
      <c r="Q301" s="118"/>
      <c r="R301" s="118"/>
      <c r="S301" s="118"/>
      <c r="T301" s="118"/>
      <c r="U301" s="118"/>
      <c r="V301" s="118"/>
      <c r="W301" s="118"/>
      <c r="X301" s="118"/>
      <c r="Y301" s="118"/>
      <c r="Z301" s="118"/>
      <c r="AA301" s="118"/>
      <c r="AB301" s="118"/>
      <c r="AC301" s="118"/>
      <c r="AD301" s="118"/>
      <c r="AE301" s="118"/>
      <c r="AF301" s="118"/>
      <c r="AG301" s="118"/>
      <c r="AH301" s="118"/>
      <c r="AI301" s="118"/>
      <c r="AJ301" s="118"/>
      <c r="AK301" s="118"/>
      <c r="AL301" s="118"/>
      <c r="AM301" s="118"/>
      <c r="AN301" s="118"/>
      <c r="AO301" s="118"/>
      <c r="AP301" s="118"/>
      <c r="AQ301" s="118"/>
      <c r="AR301" s="118"/>
      <c r="AS301" s="118"/>
      <c r="AT301" s="118"/>
      <c r="AU301" s="118"/>
      <c r="AV301" s="118"/>
      <c r="AW301" s="118"/>
      <c r="AX301" s="118"/>
      <c r="AY301" s="118"/>
      <c r="AZ301" s="118"/>
      <c r="BA301" s="118"/>
      <c r="BB301" s="118"/>
      <c r="BC301" s="118"/>
      <c r="BD301" s="118"/>
      <c r="BE301" s="118"/>
      <c r="BF301" s="118"/>
      <c r="BG301" s="118"/>
    </row>
    <row r="302" spans="2:59" s="120" customFormat="1" x14ac:dyDescent="0.35">
      <c r="B302" s="118"/>
      <c r="C302" s="118"/>
      <c r="D302" s="118"/>
      <c r="E302" s="118"/>
      <c r="F302" s="118"/>
      <c r="G302" s="118"/>
      <c r="H302" s="118"/>
      <c r="I302" s="118"/>
      <c r="J302" s="118"/>
      <c r="K302" s="118"/>
      <c r="L302" s="118"/>
      <c r="M302" s="118"/>
      <c r="N302" s="118"/>
      <c r="O302" s="118"/>
      <c r="P302" s="118"/>
      <c r="Q302" s="118"/>
      <c r="R302" s="118"/>
      <c r="S302" s="118"/>
      <c r="T302" s="118"/>
      <c r="U302" s="118"/>
      <c r="V302" s="118"/>
      <c r="W302" s="118"/>
      <c r="X302" s="118"/>
      <c r="Y302" s="118"/>
      <c r="Z302" s="118"/>
      <c r="AA302" s="118"/>
      <c r="AB302" s="118"/>
      <c r="AC302" s="118"/>
      <c r="AD302" s="118"/>
      <c r="AE302" s="118"/>
      <c r="AF302" s="118"/>
      <c r="AG302" s="118"/>
      <c r="AH302" s="118"/>
      <c r="AI302" s="118"/>
      <c r="AJ302" s="118"/>
      <c r="AK302" s="118"/>
      <c r="AL302" s="118"/>
      <c r="AM302" s="118"/>
      <c r="AN302" s="118"/>
      <c r="AO302" s="118"/>
      <c r="AP302" s="118"/>
      <c r="AQ302" s="118"/>
      <c r="AR302" s="118"/>
      <c r="AS302" s="118"/>
      <c r="AT302" s="118"/>
      <c r="AU302" s="118"/>
      <c r="AV302" s="118"/>
      <c r="AW302" s="118"/>
      <c r="AX302" s="118"/>
      <c r="AY302" s="118"/>
      <c r="AZ302" s="118"/>
      <c r="BA302" s="118"/>
      <c r="BB302" s="118"/>
      <c r="BC302" s="118"/>
      <c r="BD302" s="118"/>
      <c r="BE302" s="118"/>
      <c r="BF302" s="118"/>
      <c r="BG302" s="118"/>
    </row>
    <row r="303" spans="2:59" s="120" customFormat="1" x14ac:dyDescent="0.35">
      <c r="B303" s="118"/>
      <c r="C303" s="118"/>
      <c r="D303" s="118"/>
      <c r="E303" s="118"/>
      <c r="F303" s="118"/>
      <c r="G303" s="118"/>
      <c r="H303" s="118"/>
      <c r="I303" s="118"/>
      <c r="J303" s="118"/>
      <c r="K303" s="118"/>
      <c r="L303" s="118"/>
      <c r="M303" s="118"/>
      <c r="N303" s="118"/>
      <c r="O303" s="118"/>
      <c r="P303" s="118"/>
      <c r="Q303" s="118"/>
      <c r="R303" s="118"/>
      <c r="S303" s="118"/>
      <c r="T303" s="118"/>
      <c r="U303" s="118"/>
      <c r="V303" s="118"/>
      <c r="W303" s="118"/>
      <c r="X303" s="118"/>
      <c r="Y303" s="118"/>
      <c r="Z303" s="118"/>
      <c r="AA303" s="118"/>
      <c r="AB303" s="118"/>
      <c r="AC303" s="118"/>
      <c r="AD303" s="118"/>
      <c r="AE303" s="118"/>
      <c r="AF303" s="118"/>
      <c r="AG303" s="118"/>
      <c r="AH303" s="118"/>
      <c r="AI303" s="118"/>
      <c r="AJ303" s="118"/>
      <c r="AK303" s="118"/>
      <c r="AL303" s="118"/>
      <c r="AM303" s="118"/>
      <c r="AN303" s="118"/>
      <c r="AO303" s="118"/>
      <c r="AP303" s="118"/>
      <c r="AQ303" s="118"/>
      <c r="AR303" s="118"/>
      <c r="AS303" s="118"/>
      <c r="AT303" s="118"/>
      <c r="AU303" s="118"/>
      <c r="AV303" s="118"/>
      <c r="AW303" s="118"/>
      <c r="AX303" s="118"/>
      <c r="AY303" s="118"/>
      <c r="AZ303" s="118"/>
      <c r="BA303" s="118"/>
      <c r="BB303" s="118"/>
      <c r="BC303" s="118"/>
      <c r="BD303" s="118"/>
      <c r="BE303" s="118"/>
      <c r="BF303" s="118"/>
      <c r="BG303" s="118"/>
    </row>
    <row r="304" spans="2:59" s="120" customFormat="1" x14ac:dyDescent="0.35">
      <c r="B304" s="118"/>
      <c r="C304" s="118"/>
      <c r="D304" s="118"/>
      <c r="E304" s="118"/>
      <c r="F304" s="118"/>
      <c r="G304" s="118"/>
      <c r="H304" s="118"/>
      <c r="I304" s="118"/>
      <c r="J304" s="118"/>
      <c r="K304" s="118"/>
      <c r="L304" s="118"/>
      <c r="M304" s="118"/>
      <c r="N304" s="118"/>
      <c r="O304" s="118"/>
      <c r="P304" s="118"/>
      <c r="Q304" s="118"/>
      <c r="R304" s="118"/>
      <c r="S304" s="118"/>
      <c r="T304" s="118"/>
      <c r="U304" s="118"/>
      <c r="V304" s="118"/>
      <c r="W304" s="118"/>
      <c r="X304" s="118"/>
      <c r="Y304" s="118"/>
      <c r="Z304" s="118"/>
      <c r="AA304" s="118"/>
      <c r="AB304" s="118"/>
      <c r="AC304" s="118"/>
      <c r="AD304" s="118"/>
      <c r="AE304" s="118"/>
      <c r="AF304" s="118"/>
      <c r="AG304" s="118"/>
      <c r="AH304" s="118"/>
      <c r="AI304" s="118"/>
      <c r="AJ304" s="118"/>
      <c r="AK304" s="118"/>
      <c r="AL304" s="118"/>
      <c r="AM304" s="118"/>
      <c r="AN304" s="118"/>
      <c r="AO304" s="118"/>
      <c r="AP304" s="118"/>
      <c r="AQ304" s="118"/>
      <c r="AR304" s="118"/>
      <c r="AS304" s="118"/>
      <c r="AT304" s="118"/>
      <c r="AU304" s="118"/>
      <c r="AV304" s="118"/>
      <c r="AW304" s="118"/>
      <c r="AX304" s="118"/>
      <c r="AY304" s="118"/>
      <c r="AZ304" s="118"/>
      <c r="BA304" s="118"/>
      <c r="BB304" s="118"/>
      <c r="BC304" s="118"/>
      <c r="BD304" s="118"/>
      <c r="BE304" s="118"/>
      <c r="BF304" s="118"/>
      <c r="BG304" s="118"/>
    </row>
    <row r="305" spans="2:59" s="120" customFormat="1" x14ac:dyDescent="0.35">
      <c r="B305" s="118"/>
      <c r="C305" s="118"/>
      <c r="D305" s="118"/>
      <c r="E305" s="118"/>
      <c r="F305" s="118"/>
      <c r="G305" s="118"/>
      <c r="H305" s="118"/>
      <c r="I305" s="118"/>
      <c r="J305" s="118"/>
      <c r="K305" s="118"/>
      <c r="L305" s="118"/>
      <c r="M305" s="118"/>
      <c r="N305" s="118"/>
      <c r="O305" s="118"/>
      <c r="P305" s="118"/>
      <c r="Q305" s="118"/>
      <c r="R305" s="118"/>
      <c r="S305" s="118"/>
      <c r="T305" s="118"/>
      <c r="U305" s="118"/>
      <c r="V305" s="118"/>
      <c r="W305" s="118"/>
      <c r="X305" s="118"/>
      <c r="Y305" s="118"/>
      <c r="Z305" s="118"/>
      <c r="AA305" s="118"/>
      <c r="AB305" s="118"/>
      <c r="AC305" s="118"/>
      <c r="AD305" s="118"/>
      <c r="AE305" s="118"/>
      <c r="AF305" s="118"/>
      <c r="AG305" s="118"/>
      <c r="AH305" s="118"/>
      <c r="AI305" s="118"/>
      <c r="AJ305" s="118"/>
      <c r="AK305" s="118"/>
      <c r="AL305" s="118"/>
      <c r="AM305" s="118"/>
      <c r="AN305" s="118"/>
      <c r="AO305" s="118"/>
      <c r="AP305" s="118"/>
      <c r="AQ305" s="118"/>
      <c r="AR305" s="118"/>
      <c r="AS305" s="118"/>
      <c r="AT305" s="118"/>
      <c r="AU305" s="118"/>
      <c r="AV305" s="118"/>
      <c r="AW305" s="118"/>
      <c r="AX305" s="118"/>
      <c r="AY305" s="118"/>
      <c r="AZ305" s="118"/>
      <c r="BA305" s="118"/>
      <c r="BB305" s="118"/>
      <c r="BC305" s="118"/>
      <c r="BD305" s="118"/>
      <c r="BE305" s="118"/>
      <c r="BF305" s="118"/>
      <c r="BG305" s="118"/>
    </row>
    <row r="306" spans="2:59" s="120" customFormat="1" x14ac:dyDescent="0.35">
      <c r="B306" s="118"/>
      <c r="C306" s="118"/>
      <c r="D306" s="118"/>
      <c r="E306" s="118"/>
      <c r="F306" s="118"/>
      <c r="G306" s="118"/>
      <c r="H306" s="118"/>
      <c r="I306" s="118"/>
      <c r="J306" s="118"/>
      <c r="K306" s="118"/>
      <c r="L306" s="118"/>
      <c r="M306" s="118"/>
      <c r="N306" s="118"/>
      <c r="O306" s="118"/>
      <c r="P306" s="118"/>
      <c r="Q306" s="118"/>
      <c r="R306" s="118"/>
      <c r="S306" s="118"/>
      <c r="T306" s="118"/>
      <c r="U306" s="118"/>
      <c r="V306" s="118"/>
      <c r="W306" s="118"/>
      <c r="X306" s="118"/>
      <c r="Y306" s="118"/>
      <c r="Z306" s="118"/>
      <c r="AA306" s="118"/>
      <c r="AB306" s="118"/>
      <c r="AC306" s="118"/>
      <c r="AD306" s="118"/>
      <c r="AE306" s="118"/>
      <c r="AF306" s="118"/>
      <c r="AG306" s="118"/>
      <c r="AH306" s="118"/>
      <c r="AI306" s="118"/>
      <c r="AJ306" s="118"/>
      <c r="AK306" s="118"/>
      <c r="AL306" s="118"/>
      <c r="AM306" s="118"/>
      <c r="AN306" s="118"/>
      <c r="AO306" s="118"/>
      <c r="AP306" s="118"/>
      <c r="AQ306" s="118"/>
      <c r="AR306" s="118"/>
      <c r="AS306" s="118"/>
      <c r="AT306" s="118"/>
      <c r="AU306" s="118"/>
      <c r="AV306" s="118"/>
      <c r="AW306" s="118"/>
      <c r="AX306" s="118"/>
      <c r="AY306" s="118"/>
      <c r="AZ306" s="118"/>
      <c r="BA306" s="118"/>
      <c r="BB306" s="118"/>
      <c r="BC306" s="118"/>
      <c r="BD306" s="118"/>
      <c r="BE306" s="118"/>
      <c r="BF306" s="118"/>
      <c r="BG306" s="118"/>
    </row>
    <row r="307" spans="2:59" s="120" customFormat="1" x14ac:dyDescent="0.35">
      <c r="B307" s="118"/>
      <c r="C307" s="118"/>
      <c r="D307" s="118"/>
      <c r="E307" s="118"/>
      <c r="F307" s="118"/>
      <c r="G307" s="118"/>
      <c r="H307" s="118"/>
      <c r="I307" s="118"/>
      <c r="J307" s="118"/>
      <c r="K307" s="118"/>
      <c r="L307" s="118"/>
      <c r="M307" s="118"/>
      <c r="N307" s="118"/>
      <c r="O307" s="118"/>
      <c r="P307" s="118"/>
      <c r="Q307" s="118"/>
      <c r="R307" s="118"/>
      <c r="S307" s="118"/>
      <c r="T307" s="118"/>
      <c r="U307" s="118"/>
      <c r="V307" s="118"/>
      <c r="W307" s="118"/>
      <c r="X307" s="118"/>
      <c r="Y307" s="118"/>
      <c r="Z307" s="118"/>
      <c r="AA307" s="118"/>
      <c r="AB307" s="118"/>
      <c r="AC307" s="118"/>
      <c r="AD307" s="118"/>
      <c r="AE307" s="118"/>
      <c r="AF307" s="118"/>
      <c r="AG307" s="118"/>
      <c r="AH307" s="118"/>
      <c r="AI307" s="118"/>
      <c r="AJ307" s="118"/>
      <c r="AK307" s="118"/>
      <c r="AL307" s="118"/>
      <c r="AM307" s="118"/>
      <c r="AN307" s="118"/>
      <c r="AO307" s="118"/>
      <c r="AP307" s="118"/>
      <c r="AQ307" s="118"/>
      <c r="AR307" s="118"/>
      <c r="AS307" s="118"/>
      <c r="AT307" s="118"/>
      <c r="AU307" s="118"/>
      <c r="AV307" s="118"/>
      <c r="AW307" s="118"/>
      <c r="AX307" s="118"/>
      <c r="AY307" s="118"/>
      <c r="AZ307" s="118"/>
      <c r="BA307" s="118"/>
      <c r="BB307" s="118"/>
      <c r="BC307" s="118"/>
      <c r="BD307" s="118"/>
      <c r="BE307" s="118"/>
      <c r="BF307" s="118"/>
      <c r="BG307" s="118"/>
    </row>
    <row r="308" spans="2:59" s="120" customFormat="1" x14ac:dyDescent="0.35">
      <c r="B308" s="118"/>
      <c r="C308" s="118"/>
      <c r="D308" s="118"/>
      <c r="E308" s="118"/>
      <c r="F308" s="118"/>
      <c r="G308" s="118"/>
      <c r="H308" s="118"/>
      <c r="I308" s="118"/>
      <c r="J308" s="118"/>
      <c r="K308" s="118"/>
      <c r="L308" s="118"/>
      <c r="M308" s="118"/>
      <c r="N308" s="118"/>
      <c r="O308" s="118"/>
      <c r="P308" s="118"/>
      <c r="Q308" s="118"/>
      <c r="R308" s="118"/>
      <c r="S308" s="118"/>
      <c r="T308" s="118"/>
      <c r="U308" s="118"/>
      <c r="V308" s="118"/>
      <c r="W308" s="118"/>
      <c r="X308" s="118"/>
      <c r="Y308" s="118"/>
      <c r="Z308" s="118"/>
      <c r="AA308" s="118"/>
      <c r="AB308" s="118"/>
      <c r="AC308" s="118"/>
      <c r="AD308" s="118"/>
      <c r="AE308" s="118"/>
      <c r="AF308" s="118"/>
      <c r="AG308" s="118"/>
      <c r="AH308" s="118"/>
      <c r="AI308" s="118"/>
      <c r="AJ308" s="118"/>
      <c r="AK308" s="118"/>
      <c r="AL308" s="118"/>
      <c r="AM308" s="118"/>
      <c r="AN308" s="118"/>
      <c r="AO308" s="118"/>
      <c r="AP308" s="118"/>
      <c r="AQ308" s="118"/>
      <c r="AR308" s="118"/>
      <c r="AS308" s="118"/>
      <c r="AT308" s="118"/>
      <c r="AU308" s="118"/>
      <c r="AV308" s="118"/>
      <c r="AW308" s="118"/>
      <c r="AX308" s="118"/>
      <c r="AY308" s="118"/>
      <c r="AZ308" s="118"/>
      <c r="BA308" s="118"/>
      <c r="BB308" s="118"/>
      <c r="BC308" s="118"/>
      <c r="BD308" s="118"/>
      <c r="BE308" s="118"/>
      <c r="BF308" s="118"/>
      <c r="BG308" s="118"/>
    </row>
    <row r="309" spans="2:59" s="120" customFormat="1" x14ac:dyDescent="0.35">
      <c r="B309" s="118"/>
      <c r="C309" s="118"/>
      <c r="D309" s="118"/>
      <c r="E309" s="118"/>
      <c r="F309" s="118"/>
      <c r="G309" s="118"/>
      <c r="H309" s="118"/>
      <c r="I309" s="118"/>
      <c r="J309" s="118"/>
      <c r="K309" s="118"/>
      <c r="L309" s="118"/>
      <c r="M309" s="118"/>
      <c r="N309" s="118"/>
      <c r="O309" s="118"/>
      <c r="P309" s="118"/>
      <c r="Q309" s="118"/>
      <c r="R309" s="118"/>
      <c r="S309" s="118"/>
      <c r="T309" s="118"/>
      <c r="U309" s="118"/>
      <c r="V309" s="118"/>
      <c r="W309" s="118"/>
      <c r="X309" s="118"/>
      <c r="Y309" s="118"/>
      <c r="Z309" s="118"/>
      <c r="AA309" s="118"/>
      <c r="AB309" s="118"/>
      <c r="AC309" s="118"/>
      <c r="AD309" s="118"/>
      <c r="AE309" s="118"/>
      <c r="AF309" s="118"/>
      <c r="AG309" s="118"/>
      <c r="AH309" s="118"/>
      <c r="AI309" s="118"/>
      <c r="AJ309" s="118"/>
      <c r="AK309" s="118"/>
      <c r="AL309" s="118"/>
      <c r="AM309" s="118"/>
      <c r="AN309" s="118"/>
      <c r="AO309" s="118"/>
      <c r="AP309" s="118"/>
      <c r="AQ309" s="118"/>
      <c r="AR309" s="118"/>
      <c r="AS309" s="118"/>
      <c r="AT309" s="118"/>
      <c r="AU309" s="118"/>
      <c r="AV309" s="118"/>
      <c r="AW309" s="118"/>
      <c r="AX309" s="118"/>
      <c r="AY309" s="118"/>
      <c r="AZ309" s="118"/>
      <c r="BA309" s="118"/>
      <c r="BB309" s="118"/>
      <c r="BC309" s="118"/>
      <c r="BD309" s="118"/>
      <c r="BE309" s="118"/>
      <c r="BF309" s="118"/>
      <c r="BG309" s="118"/>
    </row>
    <row r="310" spans="2:59" s="120" customFormat="1" x14ac:dyDescent="0.35">
      <c r="B310" s="118"/>
      <c r="C310" s="118"/>
      <c r="D310" s="118"/>
      <c r="E310" s="118"/>
      <c r="F310" s="118"/>
      <c r="G310" s="118"/>
      <c r="H310" s="118"/>
      <c r="I310" s="118"/>
      <c r="J310" s="118"/>
      <c r="K310" s="118"/>
      <c r="L310" s="118"/>
      <c r="M310" s="118"/>
      <c r="N310" s="118"/>
      <c r="O310" s="118"/>
      <c r="P310" s="118"/>
      <c r="Q310" s="118"/>
      <c r="R310" s="118"/>
      <c r="S310" s="118"/>
      <c r="T310" s="118"/>
      <c r="U310" s="118"/>
      <c r="V310" s="118"/>
      <c r="W310" s="118"/>
      <c r="X310" s="118"/>
      <c r="Y310" s="118"/>
      <c r="Z310" s="118"/>
      <c r="AA310" s="118"/>
      <c r="AB310" s="118"/>
      <c r="AC310" s="118"/>
      <c r="AD310" s="118"/>
      <c r="AE310" s="118"/>
      <c r="AF310" s="118"/>
      <c r="AG310" s="118"/>
      <c r="AH310" s="118"/>
      <c r="AI310" s="118"/>
      <c r="AJ310" s="118"/>
      <c r="AK310" s="118"/>
      <c r="AL310" s="118"/>
      <c r="AM310" s="118"/>
      <c r="AN310" s="118"/>
      <c r="AO310" s="118"/>
      <c r="AP310" s="118"/>
      <c r="AQ310" s="118"/>
      <c r="AR310" s="118"/>
      <c r="AS310" s="118"/>
      <c r="AT310" s="118"/>
      <c r="AU310" s="118"/>
      <c r="AV310" s="118"/>
      <c r="AW310" s="118"/>
      <c r="AX310" s="118"/>
      <c r="AY310" s="118"/>
      <c r="AZ310" s="118"/>
      <c r="BA310" s="118"/>
      <c r="BB310" s="118"/>
      <c r="BC310" s="118"/>
      <c r="BD310" s="118"/>
      <c r="BE310" s="118"/>
      <c r="BF310" s="118"/>
      <c r="BG310" s="118"/>
    </row>
    <row r="311" spans="2:59" s="120" customFormat="1" x14ac:dyDescent="0.35">
      <c r="B311" s="118"/>
      <c r="C311" s="118"/>
      <c r="D311" s="118"/>
      <c r="E311" s="118"/>
      <c r="F311" s="118"/>
      <c r="G311" s="118"/>
      <c r="H311" s="118"/>
      <c r="I311" s="118"/>
      <c r="J311" s="118"/>
      <c r="K311" s="118"/>
      <c r="L311" s="118"/>
      <c r="M311" s="118"/>
      <c r="N311" s="118"/>
      <c r="O311" s="118"/>
      <c r="P311" s="118"/>
      <c r="Q311" s="118"/>
      <c r="R311" s="118"/>
      <c r="S311" s="118"/>
      <c r="T311" s="118"/>
      <c r="U311" s="118"/>
      <c r="V311" s="118"/>
      <c r="W311" s="118"/>
      <c r="X311" s="118"/>
      <c r="Y311" s="118"/>
      <c r="Z311" s="118"/>
      <c r="AA311" s="118"/>
      <c r="AB311" s="118"/>
      <c r="AC311" s="118"/>
      <c r="AD311" s="118"/>
      <c r="AE311" s="118"/>
      <c r="AF311" s="118"/>
      <c r="AG311" s="118"/>
      <c r="AH311" s="118"/>
      <c r="AI311" s="118"/>
      <c r="AJ311" s="118"/>
      <c r="AK311" s="118"/>
      <c r="AL311" s="118"/>
      <c r="AM311" s="118"/>
      <c r="AN311" s="118"/>
      <c r="AO311" s="118"/>
      <c r="AP311" s="118"/>
      <c r="AQ311" s="118"/>
      <c r="AR311" s="118"/>
      <c r="AS311" s="118"/>
      <c r="AT311" s="118"/>
      <c r="AU311" s="118"/>
      <c r="AV311" s="118"/>
      <c r="AW311" s="118"/>
      <c r="AX311" s="118"/>
      <c r="AY311" s="118"/>
      <c r="AZ311" s="118"/>
      <c r="BA311" s="118"/>
      <c r="BB311" s="118"/>
      <c r="BC311" s="118"/>
      <c r="BD311" s="118"/>
      <c r="BE311" s="118"/>
      <c r="BF311" s="118"/>
      <c r="BG311" s="118"/>
    </row>
    <row r="312" spans="2:59" s="120" customFormat="1" x14ac:dyDescent="0.35">
      <c r="B312" s="118"/>
      <c r="C312" s="118"/>
      <c r="D312" s="118"/>
      <c r="E312" s="118"/>
      <c r="F312" s="118"/>
      <c r="G312" s="118"/>
      <c r="H312" s="118"/>
      <c r="I312" s="118"/>
      <c r="J312" s="118"/>
      <c r="K312" s="118"/>
      <c r="L312" s="118"/>
      <c r="M312" s="118"/>
      <c r="N312" s="118"/>
      <c r="O312" s="118"/>
      <c r="P312" s="118"/>
      <c r="Q312" s="118"/>
      <c r="R312" s="118"/>
      <c r="S312" s="118"/>
      <c r="T312" s="118"/>
      <c r="U312" s="118"/>
      <c r="V312" s="118"/>
      <c r="W312" s="118"/>
      <c r="X312" s="118"/>
      <c r="Y312" s="118"/>
      <c r="Z312" s="118"/>
      <c r="AA312" s="118"/>
      <c r="AB312" s="118"/>
      <c r="AC312" s="118"/>
      <c r="AD312" s="118"/>
      <c r="AE312" s="118"/>
      <c r="AF312" s="118"/>
      <c r="AG312" s="118"/>
      <c r="AH312" s="118"/>
      <c r="AI312" s="118"/>
      <c r="AJ312" s="118"/>
      <c r="AK312" s="118"/>
      <c r="AL312" s="118"/>
      <c r="AM312" s="118"/>
      <c r="AN312" s="118"/>
      <c r="AO312" s="118"/>
      <c r="AP312" s="118"/>
      <c r="AQ312" s="118"/>
      <c r="AR312" s="118"/>
      <c r="AS312" s="118"/>
      <c r="AT312" s="118"/>
      <c r="AU312" s="118"/>
      <c r="AV312" s="118"/>
      <c r="AW312" s="118"/>
      <c r="AX312" s="118"/>
      <c r="AY312" s="118"/>
      <c r="AZ312" s="118"/>
      <c r="BA312" s="118"/>
      <c r="BB312" s="118"/>
      <c r="BC312" s="118"/>
      <c r="BD312" s="118"/>
      <c r="BE312" s="118"/>
      <c r="BF312" s="118"/>
      <c r="BG312" s="118"/>
    </row>
    <row r="313" spans="2:59" s="120" customFormat="1" x14ac:dyDescent="0.35">
      <c r="B313" s="118"/>
      <c r="C313" s="118"/>
      <c r="D313" s="118"/>
      <c r="E313" s="118"/>
      <c r="F313" s="118"/>
      <c r="G313" s="118"/>
      <c r="H313" s="118"/>
      <c r="I313" s="118"/>
      <c r="J313" s="118"/>
      <c r="K313" s="118"/>
      <c r="L313" s="118"/>
      <c r="M313" s="118"/>
      <c r="N313" s="118"/>
      <c r="O313" s="118"/>
      <c r="P313" s="118"/>
      <c r="Q313" s="118"/>
      <c r="R313" s="118"/>
      <c r="S313" s="118"/>
      <c r="T313" s="118"/>
      <c r="U313" s="118"/>
      <c r="V313" s="118"/>
      <c r="W313" s="118"/>
      <c r="X313" s="118"/>
      <c r="Y313" s="118"/>
      <c r="Z313" s="118"/>
      <c r="AA313" s="118"/>
      <c r="AB313" s="118"/>
      <c r="AC313" s="118"/>
      <c r="AD313" s="118"/>
      <c r="AE313" s="118"/>
      <c r="AF313" s="118"/>
      <c r="AG313" s="118"/>
      <c r="AH313" s="118"/>
      <c r="AI313" s="118"/>
      <c r="AJ313" s="118"/>
      <c r="AK313" s="118"/>
      <c r="AL313" s="118"/>
      <c r="AM313" s="118"/>
      <c r="AN313" s="118"/>
      <c r="AO313" s="118"/>
      <c r="AP313" s="118"/>
      <c r="AQ313" s="118"/>
      <c r="AR313" s="118"/>
      <c r="AS313" s="118"/>
      <c r="AT313" s="118"/>
      <c r="AU313" s="118"/>
      <c r="AV313" s="118"/>
      <c r="AW313" s="118"/>
      <c r="AX313" s="118"/>
      <c r="AY313" s="118"/>
      <c r="AZ313" s="118"/>
      <c r="BA313" s="118"/>
      <c r="BB313" s="118"/>
      <c r="BC313" s="118"/>
      <c r="BD313" s="118"/>
      <c r="BE313" s="118"/>
      <c r="BF313" s="118"/>
      <c r="BG313" s="118"/>
    </row>
    <row r="314" spans="2:59" s="120" customFormat="1" x14ac:dyDescent="0.35">
      <c r="B314" s="118"/>
      <c r="C314" s="118"/>
      <c r="D314" s="118"/>
      <c r="E314" s="118"/>
      <c r="F314" s="118"/>
      <c r="G314" s="118"/>
      <c r="H314" s="118"/>
      <c r="I314" s="118"/>
      <c r="J314" s="118"/>
      <c r="K314" s="118"/>
      <c r="L314" s="118"/>
      <c r="M314" s="118"/>
      <c r="N314" s="118"/>
      <c r="O314" s="118"/>
      <c r="P314" s="118"/>
      <c r="Q314" s="118"/>
      <c r="R314" s="118"/>
      <c r="S314" s="118"/>
      <c r="T314" s="118"/>
      <c r="U314" s="118"/>
      <c r="V314" s="118"/>
      <c r="W314" s="118"/>
      <c r="X314" s="118"/>
      <c r="Y314" s="118"/>
      <c r="Z314" s="118"/>
      <c r="AA314" s="118"/>
      <c r="AB314" s="118"/>
      <c r="AC314" s="118"/>
      <c r="AD314" s="118"/>
      <c r="AE314" s="118"/>
      <c r="AF314" s="118"/>
      <c r="AG314" s="118"/>
      <c r="AH314" s="118"/>
      <c r="AI314" s="118"/>
      <c r="AJ314" s="118"/>
      <c r="AK314" s="118"/>
      <c r="AL314" s="118"/>
      <c r="AM314" s="118"/>
      <c r="AN314" s="118"/>
      <c r="AO314" s="118"/>
      <c r="AP314" s="118"/>
      <c r="AQ314" s="118"/>
      <c r="AR314" s="118"/>
      <c r="AS314" s="118"/>
      <c r="AT314" s="118"/>
      <c r="AU314" s="118"/>
      <c r="AV314" s="118"/>
      <c r="AW314" s="118"/>
      <c r="AX314" s="118"/>
      <c r="AY314" s="118"/>
      <c r="AZ314" s="118"/>
      <c r="BA314" s="118"/>
      <c r="BB314" s="118"/>
      <c r="BC314" s="118"/>
      <c r="BD314" s="118"/>
      <c r="BE314" s="118"/>
      <c r="BF314" s="118"/>
      <c r="BG314" s="118"/>
    </row>
    <row r="315" spans="2:59" s="120" customFormat="1" x14ac:dyDescent="0.35">
      <c r="B315" s="118"/>
      <c r="C315" s="118"/>
      <c r="D315" s="118"/>
      <c r="E315" s="118"/>
      <c r="F315" s="118"/>
      <c r="G315" s="118"/>
      <c r="H315" s="118"/>
      <c r="I315" s="118"/>
      <c r="J315" s="118"/>
      <c r="K315" s="118"/>
      <c r="L315" s="118"/>
      <c r="M315" s="118"/>
      <c r="N315" s="118"/>
      <c r="O315" s="118"/>
      <c r="P315" s="118"/>
      <c r="Q315" s="118"/>
      <c r="R315" s="118"/>
      <c r="S315" s="118"/>
      <c r="T315" s="118"/>
      <c r="U315" s="118"/>
      <c r="V315" s="118"/>
      <c r="W315" s="118"/>
      <c r="X315" s="118"/>
      <c r="Y315" s="118"/>
      <c r="Z315" s="118"/>
      <c r="AA315" s="118"/>
      <c r="AB315" s="118"/>
      <c r="AC315" s="118"/>
      <c r="AD315" s="118"/>
      <c r="AE315" s="118"/>
      <c r="AF315" s="118"/>
      <c r="AG315" s="118"/>
      <c r="AH315" s="118"/>
      <c r="AI315" s="118"/>
      <c r="AJ315" s="118"/>
      <c r="AK315" s="118"/>
      <c r="AL315" s="118"/>
      <c r="AM315" s="118"/>
      <c r="AN315" s="118"/>
      <c r="AO315" s="118"/>
      <c r="AP315" s="118"/>
      <c r="AQ315" s="118"/>
      <c r="AR315" s="118"/>
      <c r="AS315" s="118"/>
      <c r="AT315" s="118"/>
      <c r="AU315" s="118"/>
      <c r="AV315" s="118"/>
      <c r="AW315" s="118"/>
      <c r="AX315" s="118"/>
      <c r="AY315" s="118"/>
      <c r="AZ315" s="118"/>
      <c r="BA315" s="118"/>
      <c r="BB315" s="118"/>
      <c r="BC315" s="118"/>
      <c r="BD315" s="118"/>
      <c r="BE315" s="118"/>
      <c r="BF315" s="118"/>
      <c r="BG315" s="118"/>
    </row>
    <row r="316" spans="2:59" s="120" customFormat="1" x14ac:dyDescent="0.35">
      <c r="B316" s="118"/>
      <c r="C316" s="118"/>
      <c r="D316" s="118"/>
      <c r="E316" s="118"/>
      <c r="F316" s="118"/>
      <c r="G316" s="118"/>
      <c r="H316" s="118"/>
      <c r="I316" s="118"/>
      <c r="J316" s="118"/>
      <c r="K316" s="118"/>
      <c r="L316" s="118"/>
      <c r="M316" s="118"/>
      <c r="N316" s="118"/>
      <c r="O316" s="118"/>
      <c r="P316" s="118"/>
      <c r="Q316" s="118"/>
      <c r="R316" s="118"/>
      <c r="S316" s="118"/>
      <c r="T316" s="118"/>
      <c r="U316" s="118"/>
      <c r="V316" s="118"/>
      <c r="W316" s="118"/>
      <c r="X316" s="118"/>
      <c r="Y316" s="118"/>
      <c r="Z316" s="118"/>
      <c r="AA316" s="118"/>
      <c r="AB316" s="118"/>
      <c r="AC316" s="118"/>
      <c r="AD316" s="118"/>
      <c r="AE316" s="118"/>
      <c r="AF316" s="118"/>
      <c r="AG316" s="118"/>
      <c r="AH316" s="118"/>
      <c r="AI316" s="118"/>
      <c r="AJ316" s="118"/>
      <c r="AK316" s="118"/>
      <c r="AL316" s="118"/>
      <c r="AM316" s="118"/>
      <c r="AN316" s="118"/>
      <c r="AO316" s="118"/>
      <c r="AP316" s="118"/>
      <c r="AQ316" s="118"/>
      <c r="AR316" s="118"/>
      <c r="AS316" s="118"/>
      <c r="AT316" s="118"/>
      <c r="AU316" s="118"/>
      <c r="AV316" s="118"/>
      <c r="AW316" s="118"/>
      <c r="AX316" s="118"/>
      <c r="AY316" s="118"/>
      <c r="AZ316" s="118"/>
      <c r="BA316" s="118"/>
      <c r="BB316" s="118"/>
      <c r="BC316" s="118"/>
      <c r="BD316" s="118"/>
      <c r="BE316" s="118"/>
      <c r="BF316" s="118"/>
      <c r="BG316" s="118"/>
    </row>
    <row r="317" spans="2:59" s="120" customFormat="1" x14ac:dyDescent="0.35">
      <c r="B317" s="118"/>
      <c r="C317" s="118"/>
      <c r="D317" s="118"/>
      <c r="E317" s="118"/>
      <c r="F317" s="118"/>
      <c r="G317" s="118"/>
      <c r="H317" s="118"/>
      <c r="I317" s="118"/>
      <c r="J317" s="118"/>
      <c r="K317" s="118"/>
      <c r="L317" s="118"/>
      <c r="M317" s="118"/>
      <c r="N317" s="118"/>
      <c r="O317" s="118"/>
      <c r="P317" s="118"/>
      <c r="Q317" s="118"/>
      <c r="R317" s="118"/>
      <c r="S317" s="118"/>
      <c r="T317" s="118"/>
      <c r="U317" s="118"/>
      <c r="V317" s="118"/>
      <c r="W317" s="118"/>
      <c r="X317" s="118"/>
      <c r="Y317" s="118"/>
      <c r="Z317" s="118"/>
      <c r="AA317" s="118"/>
      <c r="AB317" s="118"/>
      <c r="AC317" s="118"/>
      <c r="AD317" s="118"/>
      <c r="AE317" s="118"/>
      <c r="AF317" s="118"/>
      <c r="AG317" s="118"/>
      <c r="AH317" s="118"/>
      <c r="AI317" s="118"/>
      <c r="AJ317" s="118"/>
      <c r="AK317" s="118"/>
      <c r="AL317" s="118"/>
      <c r="AM317" s="118"/>
      <c r="AN317" s="118"/>
      <c r="AO317" s="118"/>
      <c r="AP317" s="118"/>
      <c r="AQ317" s="118"/>
      <c r="AR317" s="118"/>
      <c r="AS317" s="118"/>
      <c r="AT317" s="118"/>
      <c r="AU317" s="118"/>
      <c r="AV317" s="118"/>
      <c r="AW317" s="118"/>
      <c r="AX317" s="118"/>
      <c r="AY317" s="118"/>
      <c r="AZ317" s="118"/>
      <c r="BA317" s="118"/>
      <c r="BB317" s="118"/>
      <c r="BC317" s="118"/>
      <c r="BD317" s="118"/>
      <c r="BE317" s="118"/>
      <c r="BF317" s="118"/>
      <c r="BG317" s="118"/>
    </row>
    <row r="318" spans="2:59" s="120" customFormat="1" x14ac:dyDescent="0.35">
      <c r="B318" s="118"/>
      <c r="C318" s="118"/>
      <c r="D318" s="118"/>
      <c r="E318" s="118"/>
      <c r="F318" s="118"/>
      <c r="G318" s="118"/>
      <c r="H318" s="118"/>
      <c r="I318" s="118"/>
      <c r="J318" s="118"/>
      <c r="K318" s="118"/>
      <c r="L318" s="118"/>
      <c r="M318" s="118"/>
      <c r="N318" s="118"/>
      <c r="O318" s="118"/>
      <c r="P318" s="118"/>
      <c r="Q318" s="118"/>
      <c r="R318" s="118"/>
      <c r="S318" s="118"/>
      <c r="T318" s="118"/>
      <c r="U318" s="118"/>
      <c r="V318" s="118"/>
      <c r="W318" s="118"/>
      <c r="X318" s="118"/>
      <c r="Y318" s="118"/>
      <c r="Z318" s="118"/>
      <c r="AA318" s="118"/>
      <c r="AB318" s="118"/>
      <c r="AC318" s="118"/>
      <c r="AD318" s="118"/>
      <c r="AE318" s="118"/>
      <c r="AF318" s="118"/>
      <c r="AG318" s="118"/>
      <c r="AH318" s="118"/>
      <c r="AI318" s="118"/>
      <c r="AJ318" s="118"/>
      <c r="AK318" s="118"/>
      <c r="AL318" s="118"/>
      <c r="AM318" s="118"/>
      <c r="AN318" s="118"/>
      <c r="AO318" s="118"/>
      <c r="AP318" s="118"/>
      <c r="AQ318" s="118"/>
      <c r="AR318" s="118"/>
      <c r="AS318" s="118"/>
      <c r="AT318" s="118"/>
      <c r="AU318" s="118"/>
      <c r="AV318" s="118"/>
      <c r="AW318" s="118"/>
      <c r="AX318" s="118"/>
      <c r="AY318" s="118"/>
      <c r="AZ318" s="118"/>
      <c r="BA318" s="118"/>
      <c r="BB318" s="118"/>
      <c r="BC318" s="118"/>
      <c r="BD318" s="118"/>
      <c r="BE318" s="118"/>
      <c r="BF318" s="118"/>
      <c r="BG318" s="118"/>
    </row>
    <row r="319" spans="2:59" s="120" customFormat="1" x14ac:dyDescent="0.35">
      <c r="B319" s="118"/>
      <c r="C319" s="118"/>
      <c r="D319" s="118"/>
      <c r="E319" s="118"/>
      <c r="F319" s="118"/>
      <c r="G319" s="118"/>
      <c r="H319" s="118"/>
      <c r="I319" s="118"/>
      <c r="J319" s="118"/>
      <c r="K319" s="118"/>
      <c r="L319" s="118"/>
      <c r="M319" s="118"/>
      <c r="N319" s="118"/>
      <c r="O319" s="118"/>
      <c r="P319" s="118"/>
      <c r="Q319" s="118"/>
      <c r="R319" s="118"/>
      <c r="S319" s="118"/>
      <c r="T319" s="118"/>
      <c r="U319" s="118"/>
      <c r="V319" s="118"/>
      <c r="W319" s="118"/>
      <c r="X319" s="118"/>
      <c r="Y319" s="118"/>
      <c r="Z319" s="118"/>
      <c r="AA319" s="118"/>
      <c r="AB319" s="118"/>
      <c r="AC319" s="118"/>
      <c r="AD319" s="118"/>
      <c r="AE319" s="118"/>
      <c r="AF319" s="118"/>
      <c r="AG319" s="118"/>
      <c r="AH319" s="118"/>
      <c r="AI319" s="118"/>
      <c r="AJ319" s="118"/>
      <c r="AK319" s="118"/>
      <c r="AL319" s="118"/>
      <c r="AM319" s="118"/>
      <c r="AN319" s="118"/>
      <c r="AO319" s="118"/>
      <c r="AP319" s="118"/>
      <c r="AQ319" s="118"/>
      <c r="AR319" s="118"/>
      <c r="AS319" s="118"/>
      <c r="AT319" s="118"/>
      <c r="AU319" s="118"/>
      <c r="AV319" s="118"/>
      <c r="AW319" s="118"/>
      <c r="AX319" s="118"/>
      <c r="AY319" s="118"/>
      <c r="AZ319" s="118"/>
      <c r="BA319" s="118"/>
      <c r="BB319" s="118"/>
      <c r="BC319" s="118"/>
      <c r="BD319" s="118"/>
      <c r="BE319" s="118"/>
      <c r="BF319" s="118"/>
      <c r="BG319" s="118"/>
    </row>
    <row r="320" spans="2:59" s="120" customFormat="1" x14ac:dyDescent="0.35">
      <c r="B320" s="118"/>
      <c r="C320" s="118"/>
      <c r="D320" s="118"/>
      <c r="E320" s="118"/>
      <c r="F320" s="118"/>
      <c r="G320" s="118"/>
      <c r="H320" s="118"/>
      <c r="I320" s="118"/>
      <c r="J320" s="118"/>
      <c r="K320" s="118"/>
      <c r="L320" s="118"/>
      <c r="M320" s="118"/>
      <c r="N320" s="118"/>
      <c r="O320" s="118"/>
      <c r="P320" s="118"/>
      <c r="Q320" s="118"/>
      <c r="R320" s="118"/>
      <c r="S320" s="118"/>
      <c r="T320" s="118"/>
      <c r="U320" s="118"/>
      <c r="V320" s="118"/>
      <c r="W320" s="118"/>
      <c r="X320" s="118"/>
      <c r="Y320" s="118"/>
      <c r="Z320" s="118"/>
      <c r="AA320" s="118"/>
      <c r="AB320" s="118"/>
      <c r="AC320" s="118"/>
      <c r="AD320" s="118"/>
      <c r="AE320" s="118"/>
      <c r="AF320" s="118"/>
      <c r="AG320" s="118"/>
      <c r="AH320" s="118"/>
      <c r="AI320" s="118"/>
      <c r="AJ320" s="118"/>
      <c r="AK320" s="118"/>
      <c r="AL320" s="118"/>
      <c r="AM320" s="118"/>
      <c r="AN320" s="118"/>
      <c r="AO320" s="118"/>
      <c r="AP320" s="118"/>
      <c r="AQ320" s="118"/>
      <c r="AR320" s="118"/>
      <c r="AS320" s="118"/>
      <c r="AT320" s="118"/>
      <c r="AU320" s="118"/>
      <c r="AV320" s="118"/>
      <c r="AW320" s="118"/>
      <c r="AX320" s="118"/>
      <c r="AY320" s="118"/>
      <c r="AZ320" s="118"/>
      <c r="BA320" s="118"/>
      <c r="BB320" s="118"/>
      <c r="BC320" s="118"/>
      <c r="BD320" s="118"/>
      <c r="BE320" s="118"/>
      <c r="BF320" s="118"/>
      <c r="BG320" s="118"/>
    </row>
    <row r="321" spans="2:59" s="120" customFormat="1" x14ac:dyDescent="0.35">
      <c r="B321" s="118"/>
      <c r="C321" s="118"/>
      <c r="D321" s="118"/>
      <c r="E321" s="118"/>
      <c r="F321" s="118"/>
      <c r="G321" s="118"/>
      <c r="H321" s="118"/>
      <c r="I321" s="118"/>
      <c r="J321" s="118"/>
      <c r="K321" s="118"/>
      <c r="L321" s="118"/>
      <c r="M321" s="118"/>
      <c r="N321" s="118"/>
      <c r="O321" s="118"/>
      <c r="P321" s="118"/>
      <c r="Q321" s="118"/>
      <c r="R321" s="118"/>
      <c r="S321" s="118"/>
      <c r="T321" s="118"/>
      <c r="U321" s="118"/>
      <c r="V321" s="118"/>
      <c r="W321" s="118"/>
      <c r="X321" s="118"/>
      <c r="Y321" s="118"/>
      <c r="Z321" s="118"/>
      <c r="AA321" s="118"/>
      <c r="AB321" s="118"/>
      <c r="AC321" s="118"/>
      <c r="AD321" s="118"/>
      <c r="AE321" s="118"/>
      <c r="AF321" s="118"/>
      <c r="AG321" s="118"/>
      <c r="AH321" s="118"/>
      <c r="AI321" s="118"/>
      <c r="AJ321" s="118"/>
      <c r="AK321" s="118"/>
      <c r="AL321" s="118"/>
      <c r="AM321" s="118"/>
      <c r="AN321" s="118"/>
      <c r="AO321" s="118"/>
      <c r="AP321" s="118"/>
      <c r="AQ321" s="118"/>
      <c r="AR321" s="118"/>
      <c r="AS321" s="118"/>
      <c r="AT321" s="118"/>
      <c r="AU321" s="118"/>
      <c r="AV321" s="118"/>
      <c r="AW321" s="118"/>
      <c r="AX321" s="118"/>
      <c r="AY321" s="118"/>
      <c r="AZ321" s="118"/>
      <c r="BA321" s="118"/>
      <c r="BB321" s="118"/>
      <c r="BC321" s="118"/>
      <c r="BD321" s="118"/>
      <c r="BE321" s="118"/>
      <c r="BF321" s="118"/>
      <c r="BG321" s="118"/>
    </row>
    <row r="322" spans="2:59" s="120" customFormat="1" x14ac:dyDescent="0.35">
      <c r="B322" s="118"/>
      <c r="C322" s="118"/>
      <c r="D322" s="118"/>
      <c r="E322" s="118"/>
      <c r="F322" s="118"/>
      <c r="G322" s="118"/>
      <c r="H322" s="118"/>
      <c r="I322" s="118"/>
      <c r="J322" s="118"/>
      <c r="K322" s="118"/>
      <c r="L322" s="118"/>
      <c r="M322" s="118"/>
      <c r="N322" s="118"/>
      <c r="O322" s="118"/>
      <c r="P322" s="118"/>
      <c r="Q322" s="118"/>
      <c r="R322" s="118"/>
      <c r="S322" s="118"/>
      <c r="T322" s="118"/>
      <c r="U322" s="118"/>
      <c r="V322" s="118"/>
      <c r="W322" s="118"/>
      <c r="X322" s="118"/>
      <c r="Y322" s="118"/>
      <c r="Z322" s="118"/>
      <c r="AA322" s="118"/>
      <c r="AB322" s="118"/>
      <c r="AC322" s="118"/>
      <c r="AD322" s="118"/>
      <c r="AE322" s="118"/>
      <c r="AF322" s="118"/>
      <c r="AG322" s="118"/>
      <c r="AH322" s="118"/>
      <c r="AI322" s="118"/>
      <c r="AJ322" s="118"/>
      <c r="AK322" s="118"/>
      <c r="AL322" s="118"/>
      <c r="AM322" s="118"/>
      <c r="AN322" s="118"/>
      <c r="AO322" s="118"/>
      <c r="AP322" s="118"/>
      <c r="AQ322" s="118"/>
      <c r="AR322" s="118"/>
      <c r="AS322" s="118"/>
      <c r="AT322" s="118"/>
      <c r="AU322" s="118"/>
      <c r="AV322" s="118"/>
      <c r="AW322" s="118"/>
      <c r="AX322" s="118"/>
      <c r="AY322" s="118"/>
      <c r="AZ322" s="118"/>
      <c r="BA322" s="118"/>
      <c r="BB322" s="118"/>
      <c r="BC322" s="118"/>
      <c r="BD322" s="118"/>
      <c r="BE322" s="118"/>
      <c r="BF322" s="118"/>
      <c r="BG322" s="118"/>
    </row>
    <row r="323" spans="2:59" s="120" customFormat="1" x14ac:dyDescent="0.35">
      <c r="B323" s="118"/>
      <c r="C323" s="118"/>
      <c r="D323" s="118"/>
      <c r="E323" s="118"/>
      <c r="F323" s="118"/>
      <c r="G323" s="118"/>
      <c r="H323" s="118"/>
      <c r="I323" s="118"/>
      <c r="J323" s="118"/>
      <c r="K323" s="118"/>
      <c r="L323" s="118"/>
      <c r="M323" s="118"/>
      <c r="N323" s="118"/>
      <c r="O323" s="118"/>
      <c r="P323" s="118"/>
      <c r="Q323" s="118"/>
      <c r="R323" s="118"/>
      <c r="S323" s="118"/>
      <c r="T323" s="118"/>
      <c r="U323" s="118"/>
      <c r="V323" s="118"/>
      <c r="W323" s="118"/>
      <c r="X323" s="118"/>
      <c r="Y323" s="118"/>
      <c r="Z323" s="118"/>
      <c r="AA323" s="118"/>
      <c r="AB323" s="118"/>
      <c r="AC323" s="118"/>
      <c r="AD323" s="118"/>
      <c r="AE323" s="118"/>
      <c r="AF323" s="118"/>
      <c r="AG323" s="118"/>
      <c r="AH323" s="118"/>
      <c r="AI323" s="118"/>
      <c r="AJ323" s="118"/>
      <c r="AK323" s="118"/>
      <c r="AL323" s="118"/>
      <c r="AM323" s="118"/>
      <c r="AN323" s="118"/>
      <c r="AO323" s="118"/>
      <c r="AP323" s="118"/>
      <c r="AQ323" s="118"/>
      <c r="AR323" s="118"/>
      <c r="AS323" s="118"/>
      <c r="AT323" s="118"/>
      <c r="AU323" s="118"/>
      <c r="AV323" s="118"/>
      <c r="AW323" s="118"/>
      <c r="AX323" s="118"/>
      <c r="AY323" s="118"/>
      <c r="AZ323" s="118"/>
      <c r="BA323" s="118"/>
      <c r="BB323" s="118"/>
      <c r="BC323" s="118"/>
      <c r="BD323" s="118"/>
      <c r="BE323" s="118"/>
      <c r="BF323" s="118"/>
      <c r="BG323" s="118"/>
    </row>
    <row r="324" spans="2:59" s="120" customFormat="1" x14ac:dyDescent="0.35">
      <c r="B324" s="118"/>
      <c r="C324" s="118"/>
      <c r="D324" s="118"/>
      <c r="E324" s="118"/>
      <c r="F324" s="118"/>
      <c r="G324" s="118"/>
      <c r="H324" s="118"/>
      <c r="I324" s="118"/>
      <c r="J324" s="118"/>
      <c r="K324" s="118"/>
      <c r="L324" s="118"/>
      <c r="M324" s="118"/>
      <c r="N324" s="118"/>
      <c r="O324" s="118"/>
      <c r="P324" s="118"/>
      <c r="Q324" s="118"/>
      <c r="R324" s="118"/>
      <c r="S324" s="118"/>
      <c r="T324" s="118"/>
      <c r="U324" s="118"/>
      <c r="V324" s="118"/>
      <c r="W324" s="118"/>
      <c r="X324" s="118"/>
      <c r="Y324" s="118"/>
      <c r="Z324" s="118"/>
      <c r="AA324" s="118"/>
      <c r="AB324" s="118"/>
      <c r="AC324" s="118"/>
      <c r="AD324" s="118"/>
      <c r="AE324" s="118"/>
      <c r="AF324" s="118"/>
      <c r="AG324" s="118"/>
      <c r="AH324" s="118"/>
      <c r="AI324" s="118"/>
      <c r="AJ324" s="118"/>
      <c r="AK324" s="118"/>
      <c r="AL324" s="118"/>
      <c r="AM324" s="118"/>
      <c r="AN324" s="118"/>
      <c r="AO324" s="118"/>
      <c r="AP324" s="118"/>
      <c r="AQ324" s="118"/>
      <c r="AR324" s="118"/>
      <c r="AS324" s="118"/>
      <c r="AT324" s="118"/>
      <c r="AU324" s="118"/>
      <c r="AV324" s="118"/>
      <c r="AW324" s="118"/>
      <c r="AX324" s="118"/>
      <c r="AY324" s="118"/>
      <c r="AZ324" s="118"/>
      <c r="BA324" s="118"/>
      <c r="BB324" s="118"/>
      <c r="BC324" s="118"/>
      <c r="BD324" s="118"/>
      <c r="BE324" s="118"/>
      <c r="BF324" s="118"/>
      <c r="BG324" s="118"/>
    </row>
    <row r="325" spans="2:59" s="120" customFormat="1" x14ac:dyDescent="0.35">
      <c r="B325" s="118"/>
      <c r="C325" s="118"/>
      <c r="D325" s="118"/>
      <c r="E325" s="118"/>
      <c r="F325" s="118"/>
      <c r="G325" s="118"/>
      <c r="H325" s="118"/>
      <c r="I325" s="118"/>
      <c r="J325" s="118"/>
      <c r="K325" s="118"/>
      <c r="L325" s="118"/>
      <c r="M325" s="118"/>
      <c r="N325" s="118"/>
      <c r="O325" s="118"/>
      <c r="P325" s="118"/>
      <c r="Q325" s="118"/>
      <c r="R325" s="118"/>
      <c r="S325" s="118"/>
      <c r="T325" s="118"/>
      <c r="U325" s="118"/>
      <c r="V325" s="118"/>
      <c r="W325" s="118"/>
      <c r="X325" s="118"/>
      <c r="Y325" s="118"/>
      <c r="Z325" s="118"/>
      <c r="AA325" s="118"/>
      <c r="AB325" s="118"/>
      <c r="AC325" s="118"/>
      <c r="AD325" s="118"/>
      <c r="AE325" s="118"/>
      <c r="AF325" s="118"/>
      <c r="AG325" s="118"/>
      <c r="AH325" s="118"/>
      <c r="AI325" s="118"/>
      <c r="AJ325" s="118"/>
      <c r="AK325" s="118"/>
      <c r="AL325" s="118"/>
      <c r="AM325" s="118"/>
      <c r="AN325" s="118"/>
      <c r="AO325" s="118"/>
      <c r="AP325" s="118"/>
      <c r="AQ325" s="118"/>
      <c r="AR325" s="118"/>
      <c r="AS325" s="118"/>
      <c r="AT325" s="118"/>
      <c r="AU325" s="118"/>
      <c r="AV325" s="118"/>
      <c r="AW325" s="118"/>
      <c r="AX325" s="118"/>
      <c r="AY325" s="118"/>
      <c r="AZ325" s="118"/>
      <c r="BA325" s="118"/>
      <c r="BB325" s="118"/>
      <c r="BC325" s="118"/>
      <c r="BD325" s="118"/>
      <c r="BE325" s="118"/>
      <c r="BF325" s="118"/>
      <c r="BG325" s="118"/>
    </row>
    <row r="326" spans="2:59" s="120" customFormat="1" x14ac:dyDescent="0.35">
      <c r="B326" s="118"/>
      <c r="C326" s="118"/>
      <c r="D326" s="118"/>
      <c r="E326" s="118"/>
      <c r="F326" s="118"/>
      <c r="G326" s="118"/>
      <c r="H326" s="118"/>
      <c r="I326" s="118"/>
      <c r="J326" s="118"/>
      <c r="K326" s="118"/>
      <c r="L326" s="118"/>
      <c r="M326" s="118"/>
      <c r="N326" s="118"/>
      <c r="O326" s="118"/>
      <c r="P326" s="118"/>
      <c r="Q326" s="118"/>
      <c r="R326" s="118"/>
      <c r="S326" s="118"/>
      <c r="T326" s="118"/>
      <c r="U326" s="118"/>
      <c r="V326" s="118"/>
      <c r="W326" s="118"/>
      <c r="X326" s="118"/>
      <c r="Y326" s="118"/>
      <c r="Z326" s="118"/>
      <c r="AA326" s="118"/>
      <c r="AB326" s="118"/>
      <c r="AC326" s="118"/>
      <c r="AD326" s="118"/>
      <c r="AE326" s="118"/>
      <c r="AF326" s="118"/>
      <c r="AG326" s="118"/>
      <c r="AH326" s="118"/>
      <c r="AI326" s="118"/>
      <c r="AJ326" s="118"/>
      <c r="AK326" s="118"/>
      <c r="AL326" s="118"/>
      <c r="AM326" s="118"/>
      <c r="AN326" s="118"/>
      <c r="AO326" s="118"/>
      <c r="AP326" s="118"/>
      <c r="AQ326" s="118"/>
      <c r="AR326" s="118"/>
      <c r="AS326" s="118"/>
      <c r="AT326" s="118"/>
      <c r="AU326" s="118"/>
      <c r="AV326" s="118"/>
      <c r="AW326" s="118"/>
      <c r="AX326" s="118"/>
      <c r="AY326" s="118"/>
      <c r="AZ326" s="118"/>
      <c r="BA326" s="118"/>
      <c r="BB326" s="118"/>
      <c r="BC326" s="118"/>
      <c r="BD326" s="118"/>
      <c r="BE326" s="118"/>
      <c r="BF326" s="118"/>
      <c r="BG326" s="118"/>
    </row>
    <row r="327" spans="2:59" s="120" customFormat="1" x14ac:dyDescent="0.35">
      <c r="B327" s="118"/>
      <c r="C327" s="118"/>
      <c r="D327" s="118"/>
      <c r="E327" s="118"/>
      <c r="F327" s="118"/>
      <c r="G327" s="118"/>
      <c r="H327" s="118"/>
      <c r="I327" s="118"/>
      <c r="J327" s="118"/>
      <c r="K327" s="118"/>
      <c r="L327" s="118"/>
      <c r="M327" s="118"/>
      <c r="N327" s="118"/>
      <c r="O327" s="118"/>
      <c r="P327" s="118"/>
      <c r="Q327" s="118"/>
      <c r="R327" s="118"/>
      <c r="S327" s="118"/>
      <c r="T327" s="118"/>
      <c r="U327" s="118"/>
      <c r="V327" s="118"/>
      <c r="W327" s="118"/>
      <c r="X327" s="118"/>
      <c r="Y327" s="118"/>
      <c r="Z327" s="118"/>
      <c r="AA327" s="118"/>
      <c r="AB327" s="118"/>
      <c r="AC327" s="118"/>
      <c r="AD327" s="118"/>
      <c r="AE327" s="118"/>
      <c r="AF327" s="118"/>
      <c r="AG327" s="118"/>
      <c r="AH327" s="118"/>
      <c r="AI327" s="118"/>
      <c r="AJ327" s="118"/>
      <c r="AK327" s="118"/>
      <c r="AL327" s="118"/>
      <c r="AM327" s="118"/>
      <c r="AN327" s="118"/>
      <c r="AO327" s="118"/>
      <c r="AP327" s="118"/>
      <c r="AQ327" s="118"/>
      <c r="AR327" s="118"/>
      <c r="AS327" s="118"/>
      <c r="AT327" s="118"/>
      <c r="AU327" s="118"/>
      <c r="AV327" s="118"/>
      <c r="AW327" s="118"/>
      <c r="AX327" s="118"/>
      <c r="AY327" s="118"/>
      <c r="AZ327" s="118"/>
      <c r="BA327" s="118"/>
      <c r="BB327" s="118"/>
      <c r="BC327" s="118"/>
      <c r="BD327" s="118"/>
      <c r="BE327" s="118"/>
      <c r="BF327" s="118"/>
      <c r="BG327" s="118"/>
    </row>
    <row r="328" spans="2:59" s="120" customFormat="1" x14ac:dyDescent="0.35">
      <c r="B328" s="118"/>
      <c r="C328" s="118"/>
      <c r="D328" s="118"/>
      <c r="E328" s="118"/>
      <c r="F328" s="118"/>
      <c r="G328" s="118"/>
      <c r="H328" s="118"/>
      <c r="I328" s="118"/>
      <c r="J328" s="118"/>
      <c r="K328" s="118"/>
      <c r="L328" s="118"/>
      <c r="M328" s="118"/>
      <c r="N328" s="118"/>
      <c r="O328" s="118"/>
      <c r="P328" s="118"/>
      <c r="Q328" s="118"/>
      <c r="R328" s="118"/>
      <c r="S328" s="118"/>
      <c r="T328" s="118"/>
      <c r="U328" s="118"/>
      <c r="V328" s="118"/>
      <c r="W328" s="118"/>
      <c r="X328" s="118"/>
      <c r="Y328" s="118"/>
      <c r="Z328" s="118"/>
      <c r="AA328" s="118"/>
      <c r="AB328" s="118"/>
      <c r="AC328" s="118"/>
      <c r="AD328" s="118"/>
      <c r="AE328" s="118"/>
      <c r="AF328" s="118"/>
      <c r="AG328" s="118"/>
      <c r="AH328" s="118"/>
      <c r="AI328" s="118"/>
      <c r="AJ328" s="118"/>
      <c r="AK328" s="118"/>
      <c r="AL328" s="118"/>
      <c r="AM328" s="118"/>
      <c r="AN328" s="118"/>
      <c r="AO328" s="118"/>
      <c r="AP328" s="118"/>
      <c r="AQ328" s="118"/>
      <c r="AR328" s="118"/>
      <c r="AS328" s="118"/>
      <c r="AT328" s="118"/>
      <c r="AU328" s="118"/>
      <c r="AV328" s="118"/>
      <c r="AW328" s="118"/>
      <c r="AX328" s="118"/>
      <c r="AY328" s="118"/>
      <c r="AZ328" s="118"/>
      <c r="BA328" s="118"/>
      <c r="BB328" s="118"/>
      <c r="BC328" s="118"/>
      <c r="BD328" s="118"/>
      <c r="BE328" s="118"/>
      <c r="BF328" s="118"/>
      <c r="BG328" s="118"/>
    </row>
    <row r="329" spans="2:59" s="120" customFormat="1" x14ac:dyDescent="0.35">
      <c r="B329" s="118"/>
      <c r="C329" s="118"/>
      <c r="D329" s="118"/>
      <c r="E329" s="118"/>
      <c r="F329" s="118"/>
      <c r="G329" s="118"/>
      <c r="H329" s="118"/>
      <c r="I329" s="118"/>
      <c r="J329" s="118"/>
      <c r="K329" s="118"/>
      <c r="L329" s="118"/>
      <c r="M329" s="118"/>
      <c r="N329" s="118"/>
      <c r="O329" s="118"/>
      <c r="P329" s="118"/>
      <c r="Q329" s="118"/>
      <c r="R329" s="118"/>
      <c r="S329" s="118"/>
      <c r="T329" s="118"/>
      <c r="U329" s="118"/>
      <c r="V329" s="118"/>
      <c r="W329" s="118"/>
      <c r="X329" s="118"/>
      <c r="Y329" s="118"/>
      <c r="Z329" s="118"/>
      <c r="AA329" s="118"/>
      <c r="AB329" s="118"/>
      <c r="AC329" s="118"/>
      <c r="AD329" s="118"/>
      <c r="AE329" s="118"/>
      <c r="AF329" s="118"/>
      <c r="AG329" s="118"/>
      <c r="AH329" s="118"/>
      <c r="AI329" s="118"/>
      <c r="AJ329" s="118"/>
      <c r="AK329" s="118"/>
      <c r="AL329" s="118"/>
      <c r="AM329" s="118"/>
      <c r="AN329" s="118"/>
      <c r="AO329" s="118"/>
      <c r="AP329" s="118"/>
      <c r="AQ329" s="118"/>
      <c r="AR329" s="118"/>
      <c r="AS329" s="118"/>
      <c r="AT329" s="118"/>
      <c r="AU329" s="118"/>
      <c r="AV329" s="118"/>
      <c r="AW329" s="118"/>
      <c r="AX329" s="118"/>
      <c r="AY329" s="118"/>
      <c r="AZ329" s="118"/>
      <c r="BA329" s="118"/>
      <c r="BB329" s="118"/>
      <c r="BC329" s="118"/>
      <c r="BD329" s="118"/>
      <c r="BE329" s="118"/>
      <c r="BF329" s="118"/>
      <c r="BG329" s="118"/>
    </row>
    <row r="330" spans="2:59" s="120" customFormat="1" x14ac:dyDescent="0.35">
      <c r="B330" s="118"/>
      <c r="C330" s="118"/>
      <c r="D330" s="118"/>
      <c r="E330" s="118"/>
      <c r="F330" s="118"/>
      <c r="G330" s="118"/>
      <c r="H330" s="118"/>
      <c r="I330" s="118"/>
      <c r="J330" s="118"/>
      <c r="K330" s="118"/>
      <c r="L330" s="118"/>
      <c r="M330" s="118"/>
      <c r="N330" s="118"/>
      <c r="O330" s="118"/>
      <c r="P330" s="118"/>
      <c r="Q330" s="118"/>
      <c r="R330" s="118"/>
      <c r="S330" s="118"/>
      <c r="T330" s="118"/>
      <c r="U330" s="118"/>
      <c r="V330" s="118"/>
      <c r="W330" s="118"/>
      <c r="X330" s="118"/>
      <c r="Y330" s="118"/>
      <c r="Z330" s="118"/>
      <c r="AA330" s="118"/>
      <c r="AB330" s="118"/>
      <c r="AC330" s="118"/>
      <c r="AD330" s="118"/>
      <c r="AE330" s="118"/>
      <c r="AF330" s="118"/>
      <c r="AG330" s="118"/>
      <c r="AH330" s="118"/>
      <c r="AI330" s="118"/>
      <c r="AJ330" s="118"/>
      <c r="AK330" s="118"/>
      <c r="AL330" s="118"/>
      <c r="AM330" s="118"/>
      <c r="AN330" s="118"/>
      <c r="AO330" s="118"/>
      <c r="AP330" s="118"/>
      <c r="AQ330" s="118"/>
      <c r="AR330" s="118"/>
      <c r="AS330" s="118"/>
      <c r="AT330" s="118"/>
      <c r="AU330" s="118"/>
      <c r="AV330" s="118"/>
      <c r="AW330" s="118"/>
      <c r="AX330" s="118"/>
      <c r="AY330" s="118"/>
      <c r="AZ330" s="118"/>
      <c r="BA330" s="118"/>
      <c r="BB330" s="118"/>
      <c r="BC330" s="118"/>
      <c r="BD330" s="118"/>
      <c r="BE330" s="118"/>
      <c r="BF330" s="118"/>
      <c r="BG330" s="118"/>
    </row>
    <row r="331" spans="2:59" s="120" customFormat="1" x14ac:dyDescent="0.35">
      <c r="B331" s="118"/>
      <c r="C331" s="118"/>
      <c r="D331" s="118"/>
      <c r="E331" s="118"/>
      <c r="F331" s="118"/>
      <c r="G331" s="118"/>
      <c r="H331" s="118"/>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118"/>
      <c r="AE331" s="118"/>
      <c r="AF331" s="118"/>
      <c r="AG331" s="118"/>
      <c r="AH331" s="118"/>
      <c r="AI331" s="118"/>
      <c r="AJ331" s="118"/>
      <c r="AK331" s="118"/>
      <c r="AL331" s="118"/>
      <c r="AM331" s="118"/>
      <c r="AN331" s="118"/>
      <c r="AO331" s="118"/>
      <c r="AP331" s="118"/>
      <c r="AQ331" s="118"/>
      <c r="AR331" s="118"/>
      <c r="AS331" s="118"/>
      <c r="AT331" s="118"/>
      <c r="AU331" s="118"/>
      <c r="AV331" s="118"/>
      <c r="AW331" s="118"/>
      <c r="AX331" s="118"/>
      <c r="AY331" s="118"/>
      <c r="AZ331" s="118"/>
      <c r="BA331" s="118"/>
      <c r="BB331" s="118"/>
      <c r="BC331" s="118"/>
      <c r="BD331" s="118"/>
      <c r="BE331" s="118"/>
      <c r="BF331" s="118"/>
      <c r="BG331" s="118"/>
    </row>
    <row r="332" spans="2:59" s="120" customFormat="1" x14ac:dyDescent="0.35">
      <c r="B332" s="118"/>
      <c r="C332" s="118"/>
      <c r="D332" s="118"/>
      <c r="E332" s="118"/>
      <c r="F332" s="118"/>
      <c r="G332" s="118"/>
      <c r="H332" s="118"/>
      <c r="I332" s="118"/>
      <c r="J332" s="118"/>
      <c r="K332" s="118"/>
      <c r="L332" s="118"/>
      <c r="M332" s="118"/>
      <c r="N332" s="118"/>
      <c r="O332" s="118"/>
      <c r="P332" s="118"/>
      <c r="Q332" s="118"/>
      <c r="R332" s="118"/>
      <c r="S332" s="118"/>
      <c r="T332" s="118"/>
      <c r="U332" s="118"/>
      <c r="V332" s="118"/>
      <c r="W332" s="118"/>
      <c r="X332" s="118"/>
      <c r="Y332" s="118"/>
      <c r="Z332" s="118"/>
      <c r="AA332" s="118"/>
      <c r="AB332" s="118"/>
      <c r="AC332" s="118"/>
      <c r="AD332" s="118"/>
      <c r="AE332" s="118"/>
      <c r="AF332" s="118"/>
      <c r="AG332" s="118"/>
      <c r="AH332" s="118"/>
      <c r="AI332" s="118"/>
      <c r="AJ332" s="118"/>
      <c r="AK332" s="118"/>
      <c r="AL332" s="118"/>
      <c r="AM332" s="118"/>
      <c r="AN332" s="118"/>
      <c r="AO332" s="118"/>
      <c r="AP332" s="118"/>
      <c r="AQ332" s="118"/>
      <c r="AR332" s="118"/>
      <c r="AS332" s="118"/>
      <c r="AT332" s="118"/>
      <c r="AU332" s="118"/>
      <c r="AV332" s="118"/>
      <c r="AW332" s="118"/>
      <c r="AX332" s="118"/>
      <c r="AY332" s="118"/>
      <c r="AZ332" s="118"/>
      <c r="BA332" s="118"/>
      <c r="BB332" s="118"/>
      <c r="BC332" s="118"/>
      <c r="BD332" s="118"/>
      <c r="BE332" s="118"/>
      <c r="BF332" s="118"/>
      <c r="BG332" s="118"/>
    </row>
    <row r="333" spans="2:59" s="120" customFormat="1" x14ac:dyDescent="0.35">
      <c r="B333" s="118"/>
      <c r="C333" s="118"/>
      <c r="D333" s="118"/>
      <c r="E333" s="118"/>
      <c r="F333" s="118"/>
      <c r="G333" s="118"/>
      <c r="H333" s="118"/>
      <c r="I333" s="118"/>
      <c r="J333" s="118"/>
      <c r="K333" s="118"/>
      <c r="L333" s="118"/>
      <c r="M333" s="118"/>
      <c r="N333" s="118"/>
      <c r="O333" s="118"/>
      <c r="P333" s="118"/>
      <c r="Q333" s="118"/>
      <c r="R333" s="118"/>
      <c r="S333" s="118"/>
      <c r="T333" s="118"/>
      <c r="U333" s="118"/>
      <c r="V333" s="118"/>
      <c r="W333" s="118"/>
      <c r="X333" s="118"/>
      <c r="Y333" s="118"/>
      <c r="Z333" s="118"/>
      <c r="AA333" s="118"/>
      <c r="AB333" s="118"/>
      <c r="AC333" s="118"/>
      <c r="AD333" s="118"/>
      <c r="AE333" s="118"/>
      <c r="AF333" s="118"/>
      <c r="AG333" s="118"/>
      <c r="AH333" s="118"/>
      <c r="AI333" s="118"/>
      <c r="AJ333" s="118"/>
      <c r="AK333" s="118"/>
      <c r="AL333" s="118"/>
      <c r="AM333" s="118"/>
      <c r="AN333" s="118"/>
      <c r="AO333" s="118"/>
      <c r="AP333" s="118"/>
      <c r="AQ333" s="118"/>
      <c r="AR333" s="118"/>
      <c r="AS333" s="118"/>
      <c r="AT333" s="118"/>
      <c r="AU333" s="118"/>
      <c r="AV333" s="118"/>
      <c r="AW333" s="118"/>
      <c r="AX333" s="118"/>
      <c r="AY333" s="118"/>
      <c r="AZ333" s="118"/>
      <c r="BA333" s="118"/>
      <c r="BB333" s="118"/>
      <c r="BC333" s="118"/>
      <c r="BD333" s="118"/>
      <c r="BE333" s="118"/>
      <c r="BF333" s="118"/>
      <c r="BG333" s="118"/>
    </row>
    <row r="334" spans="2:59" s="120" customFormat="1" x14ac:dyDescent="0.35">
      <c r="B334" s="118"/>
      <c r="C334" s="118"/>
      <c r="D334" s="118"/>
      <c r="E334" s="118"/>
      <c r="F334" s="118"/>
      <c r="G334" s="118"/>
      <c r="H334" s="118"/>
      <c r="I334" s="118"/>
      <c r="J334" s="118"/>
      <c r="K334" s="118"/>
      <c r="L334" s="118"/>
      <c r="M334" s="118"/>
      <c r="N334" s="118"/>
      <c r="O334" s="118"/>
      <c r="P334" s="118"/>
      <c r="Q334" s="118"/>
      <c r="R334" s="118"/>
      <c r="S334" s="118"/>
      <c r="T334" s="118"/>
      <c r="U334" s="118"/>
      <c r="V334" s="118"/>
      <c r="W334" s="118"/>
      <c r="X334" s="118"/>
      <c r="Y334" s="118"/>
      <c r="Z334" s="118"/>
      <c r="AA334" s="118"/>
      <c r="AB334" s="118"/>
      <c r="AC334" s="118"/>
      <c r="AD334" s="118"/>
      <c r="AE334" s="118"/>
      <c r="AF334" s="118"/>
      <c r="AG334" s="118"/>
      <c r="AH334" s="118"/>
      <c r="AI334" s="118"/>
      <c r="AJ334" s="118"/>
      <c r="AK334" s="118"/>
      <c r="AL334" s="118"/>
      <c r="AM334" s="118"/>
      <c r="AN334" s="118"/>
      <c r="AO334" s="118"/>
      <c r="AP334" s="118"/>
      <c r="AQ334" s="118"/>
      <c r="AR334" s="118"/>
      <c r="AS334" s="118"/>
      <c r="AT334" s="118"/>
      <c r="AU334" s="118"/>
      <c r="AV334" s="118"/>
      <c r="AW334" s="118"/>
      <c r="AX334" s="118"/>
      <c r="AY334" s="118"/>
      <c r="AZ334" s="118"/>
      <c r="BA334" s="118"/>
      <c r="BB334" s="118"/>
      <c r="BC334" s="118"/>
      <c r="BD334" s="118"/>
      <c r="BE334" s="118"/>
      <c r="BF334" s="118"/>
      <c r="BG334" s="118"/>
    </row>
    <row r="335" spans="2:59" s="120" customFormat="1" x14ac:dyDescent="0.35">
      <c r="B335" s="118"/>
      <c r="C335" s="118"/>
      <c r="D335" s="118"/>
      <c r="E335" s="118"/>
      <c r="F335" s="118"/>
      <c r="G335" s="118"/>
      <c r="H335" s="118"/>
      <c r="I335" s="118"/>
      <c r="J335" s="118"/>
      <c r="K335" s="118"/>
      <c r="L335" s="118"/>
      <c r="M335" s="118"/>
      <c r="N335" s="118"/>
      <c r="O335" s="118"/>
      <c r="P335" s="118"/>
      <c r="Q335" s="118"/>
      <c r="R335" s="118"/>
      <c r="S335" s="118"/>
      <c r="T335" s="118"/>
      <c r="U335" s="118"/>
      <c r="V335" s="118"/>
      <c r="W335" s="118"/>
      <c r="X335" s="118"/>
      <c r="Y335" s="118"/>
      <c r="Z335" s="118"/>
      <c r="AA335" s="118"/>
      <c r="AB335" s="118"/>
      <c r="AC335" s="118"/>
      <c r="AD335" s="118"/>
      <c r="AE335" s="118"/>
      <c r="AF335" s="118"/>
      <c r="AG335" s="118"/>
      <c r="AH335" s="118"/>
      <c r="AI335" s="118"/>
      <c r="AJ335" s="118"/>
      <c r="AK335" s="118"/>
      <c r="AL335" s="118"/>
      <c r="AM335" s="118"/>
      <c r="AN335" s="118"/>
      <c r="AO335" s="118"/>
      <c r="AP335" s="118"/>
      <c r="AQ335" s="118"/>
      <c r="AR335" s="118"/>
      <c r="AS335" s="118"/>
      <c r="AT335" s="118"/>
      <c r="AU335" s="118"/>
      <c r="AV335" s="118"/>
      <c r="AW335" s="118"/>
      <c r="AX335" s="118"/>
      <c r="AY335" s="118"/>
      <c r="AZ335" s="118"/>
      <c r="BA335" s="118"/>
      <c r="BB335" s="118"/>
      <c r="BC335" s="118"/>
      <c r="BD335" s="118"/>
      <c r="BE335" s="118"/>
      <c r="BF335" s="118"/>
      <c r="BG335" s="118"/>
    </row>
    <row r="336" spans="2:59" s="120" customFormat="1" x14ac:dyDescent="0.35">
      <c r="B336" s="118"/>
      <c r="C336" s="118"/>
      <c r="D336" s="118"/>
      <c r="E336" s="118"/>
      <c r="F336" s="118"/>
      <c r="G336" s="118"/>
      <c r="H336" s="118"/>
      <c r="I336" s="118"/>
      <c r="J336" s="118"/>
      <c r="K336" s="118"/>
      <c r="L336" s="118"/>
      <c r="M336" s="118"/>
      <c r="N336" s="118"/>
      <c r="O336" s="118"/>
      <c r="P336" s="118"/>
      <c r="Q336" s="118"/>
      <c r="R336" s="118"/>
      <c r="S336" s="118"/>
      <c r="T336" s="118"/>
      <c r="U336" s="118"/>
      <c r="V336" s="118"/>
      <c r="W336" s="118"/>
      <c r="X336" s="118"/>
      <c r="Y336" s="118"/>
      <c r="Z336" s="118"/>
      <c r="AA336" s="118"/>
      <c r="AB336" s="118"/>
      <c r="AC336" s="118"/>
      <c r="AD336" s="118"/>
      <c r="AE336" s="118"/>
      <c r="AF336" s="118"/>
      <c r="AG336" s="118"/>
      <c r="AH336" s="118"/>
      <c r="AI336" s="118"/>
      <c r="AJ336" s="118"/>
      <c r="AK336" s="118"/>
      <c r="AL336" s="118"/>
      <c r="AM336" s="118"/>
      <c r="AN336" s="118"/>
      <c r="AO336" s="118"/>
      <c r="AP336" s="118"/>
      <c r="AQ336" s="118"/>
      <c r="AR336" s="118"/>
      <c r="AS336" s="118"/>
      <c r="AT336" s="118"/>
      <c r="AU336" s="118"/>
      <c r="AV336" s="118"/>
      <c r="AW336" s="118"/>
      <c r="AX336" s="118"/>
      <c r="AY336" s="118"/>
      <c r="AZ336" s="118"/>
      <c r="BA336" s="118"/>
      <c r="BB336" s="118"/>
      <c r="BC336" s="118"/>
      <c r="BD336" s="118"/>
      <c r="BE336" s="118"/>
      <c r="BF336" s="118"/>
      <c r="BG336" s="118"/>
    </row>
    <row r="337" spans="2:59" s="120" customFormat="1" x14ac:dyDescent="0.35">
      <c r="B337" s="118"/>
      <c r="C337" s="118"/>
      <c r="D337" s="118"/>
      <c r="E337" s="118"/>
      <c r="F337" s="118"/>
      <c r="G337" s="118"/>
      <c r="H337" s="118"/>
      <c r="I337" s="118"/>
      <c r="J337" s="118"/>
      <c r="K337" s="118"/>
      <c r="L337" s="118"/>
      <c r="M337" s="118"/>
      <c r="N337" s="118"/>
      <c r="O337" s="118"/>
      <c r="P337" s="118"/>
      <c r="Q337" s="118"/>
      <c r="R337" s="118"/>
      <c r="S337" s="118"/>
      <c r="T337" s="118"/>
      <c r="U337" s="118"/>
      <c r="V337" s="118"/>
      <c r="W337" s="118"/>
      <c r="X337" s="118"/>
      <c r="Y337" s="118"/>
      <c r="Z337" s="118"/>
      <c r="AA337" s="118"/>
      <c r="AB337" s="118"/>
      <c r="AC337" s="118"/>
      <c r="AD337" s="118"/>
      <c r="AE337" s="118"/>
      <c r="AF337" s="118"/>
      <c r="AG337" s="118"/>
      <c r="AH337" s="118"/>
      <c r="AI337" s="118"/>
      <c r="AJ337" s="118"/>
      <c r="AK337" s="118"/>
      <c r="AL337" s="118"/>
      <c r="AM337" s="118"/>
      <c r="AN337" s="118"/>
      <c r="AO337" s="118"/>
      <c r="AP337" s="118"/>
      <c r="AQ337" s="118"/>
      <c r="AR337" s="118"/>
      <c r="AS337" s="118"/>
      <c r="AT337" s="118"/>
      <c r="AU337" s="118"/>
      <c r="AV337" s="118"/>
      <c r="AW337" s="118"/>
      <c r="AX337" s="118"/>
      <c r="AY337" s="118"/>
      <c r="AZ337" s="118"/>
      <c r="BA337" s="118"/>
      <c r="BB337" s="118"/>
      <c r="BC337" s="118"/>
      <c r="BD337" s="118"/>
      <c r="BE337" s="118"/>
      <c r="BF337" s="118"/>
      <c r="BG337" s="118"/>
    </row>
    <row r="338" spans="2:59" s="120" customFormat="1" x14ac:dyDescent="0.35">
      <c r="B338" s="118"/>
      <c r="C338" s="118"/>
      <c r="D338" s="118"/>
      <c r="E338" s="118"/>
      <c r="F338" s="118"/>
      <c r="G338" s="118"/>
      <c r="H338" s="118"/>
      <c r="I338" s="118"/>
      <c r="J338" s="118"/>
      <c r="K338" s="118"/>
      <c r="L338" s="118"/>
      <c r="M338" s="118"/>
      <c r="N338" s="118"/>
      <c r="O338" s="118"/>
      <c r="P338" s="118"/>
      <c r="Q338" s="118"/>
      <c r="R338" s="118"/>
      <c r="S338" s="118"/>
      <c r="T338" s="118"/>
      <c r="U338" s="118"/>
      <c r="V338" s="118"/>
      <c r="W338" s="118"/>
      <c r="X338" s="118"/>
      <c r="Y338" s="118"/>
      <c r="Z338" s="118"/>
      <c r="AA338" s="118"/>
      <c r="AB338" s="118"/>
      <c r="AC338" s="118"/>
      <c r="AD338" s="118"/>
      <c r="AE338" s="118"/>
      <c r="AF338" s="118"/>
      <c r="AG338" s="118"/>
      <c r="AH338" s="118"/>
      <c r="AI338" s="118"/>
      <c r="AJ338" s="118"/>
      <c r="AK338" s="118"/>
      <c r="AL338" s="118"/>
      <c r="AM338" s="118"/>
      <c r="AN338" s="118"/>
      <c r="AO338" s="118"/>
      <c r="AP338" s="118"/>
      <c r="AQ338" s="118"/>
      <c r="AR338" s="118"/>
      <c r="AS338" s="118"/>
      <c r="AT338" s="118"/>
      <c r="AU338" s="118"/>
      <c r="AV338" s="118"/>
      <c r="AW338" s="118"/>
      <c r="AX338" s="118"/>
      <c r="AY338" s="118"/>
      <c r="AZ338" s="118"/>
      <c r="BA338" s="118"/>
      <c r="BB338" s="118"/>
      <c r="BC338" s="118"/>
      <c r="BD338" s="118"/>
      <c r="BE338" s="118"/>
      <c r="BF338" s="118"/>
      <c r="BG338" s="118"/>
    </row>
    <row r="339" spans="2:59" s="120" customFormat="1" x14ac:dyDescent="0.35">
      <c r="B339" s="118"/>
      <c r="C339" s="118"/>
      <c r="D339" s="118"/>
      <c r="E339" s="118"/>
      <c r="F339" s="118"/>
      <c r="G339" s="118"/>
      <c r="H339" s="118"/>
      <c r="I339" s="118"/>
      <c r="J339" s="118"/>
      <c r="K339" s="118"/>
      <c r="L339" s="118"/>
      <c r="M339" s="118"/>
      <c r="N339" s="118"/>
      <c r="O339" s="118"/>
      <c r="P339" s="118"/>
      <c r="Q339" s="118"/>
      <c r="R339" s="118"/>
      <c r="S339" s="118"/>
      <c r="T339" s="118"/>
      <c r="U339" s="118"/>
      <c r="V339" s="118"/>
      <c r="W339" s="118"/>
      <c r="X339" s="118"/>
      <c r="Y339" s="118"/>
      <c r="Z339" s="118"/>
      <c r="AA339" s="118"/>
      <c r="AB339" s="118"/>
      <c r="AC339" s="118"/>
      <c r="AD339" s="118"/>
      <c r="AE339" s="118"/>
      <c r="AF339" s="118"/>
      <c r="AG339" s="118"/>
      <c r="AH339" s="118"/>
      <c r="AI339" s="118"/>
      <c r="AJ339" s="118"/>
      <c r="AK339" s="118"/>
      <c r="AL339" s="118"/>
      <c r="AM339" s="118"/>
      <c r="AN339" s="118"/>
      <c r="AO339" s="118"/>
      <c r="AP339" s="118"/>
      <c r="AQ339" s="118"/>
      <c r="AR339" s="118"/>
      <c r="AS339" s="118"/>
      <c r="AT339" s="118"/>
      <c r="AU339" s="118"/>
      <c r="AV339" s="118"/>
      <c r="AW339" s="118"/>
      <c r="AX339" s="118"/>
      <c r="AY339" s="118"/>
      <c r="AZ339" s="118"/>
      <c r="BA339" s="118"/>
      <c r="BB339" s="118"/>
      <c r="BC339" s="118"/>
      <c r="BD339" s="118"/>
      <c r="BE339" s="118"/>
      <c r="BF339" s="118"/>
      <c r="BG339" s="118"/>
    </row>
    <row r="340" spans="2:59" s="120" customFormat="1" x14ac:dyDescent="0.35">
      <c r="B340" s="118"/>
      <c r="C340" s="118"/>
      <c r="D340" s="118"/>
      <c r="E340" s="118"/>
      <c r="F340" s="118"/>
      <c r="G340" s="118"/>
      <c r="H340" s="118"/>
      <c r="I340" s="118"/>
      <c r="J340" s="118"/>
      <c r="K340" s="118"/>
      <c r="L340" s="118"/>
      <c r="M340" s="118"/>
      <c r="N340" s="118"/>
      <c r="O340" s="118"/>
      <c r="P340" s="118"/>
      <c r="Q340" s="118"/>
      <c r="R340" s="118"/>
      <c r="S340" s="118"/>
      <c r="T340" s="118"/>
      <c r="U340" s="118"/>
      <c r="V340" s="118"/>
      <c r="W340" s="118"/>
      <c r="X340" s="118"/>
      <c r="Y340" s="118"/>
      <c r="Z340" s="118"/>
      <c r="AA340" s="118"/>
      <c r="AB340" s="118"/>
      <c r="AC340" s="118"/>
      <c r="AD340" s="118"/>
      <c r="AE340" s="118"/>
      <c r="AF340" s="118"/>
      <c r="AG340" s="118"/>
      <c r="AH340" s="118"/>
      <c r="AI340" s="118"/>
      <c r="AJ340" s="118"/>
      <c r="AK340" s="118"/>
      <c r="AL340" s="118"/>
      <c r="AM340" s="118"/>
      <c r="AN340" s="118"/>
      <c r="AO340" s="118"/>
      <c r="AP340" s="118"/>
      <c r="AQ340" s="118"/>
      <c r="AR340" s="118"/>
      <c r="AS340" s="118"/>
      <c r="AT340" s="118"/>
      <c r="AU340" s="118"/>
      <c r="AV340" s="118"/>
      <c r="AW340" s="118"/>
      <c r="AX340" s="118"/>
      <c r="AY340" s="118"/>
      <c r="AZ340" s="118"/>
      <c r="BA340" s="118"/>
      <c r="BB340" s="118"/>
      <c r="BC340" s="118"/>
      <c r="BD340" s="118"/>
      <c r="BE340" s="118"/>
      <c r="BF340" s="118"/>
      <c r="BG340" s="118"/>
    </row>
    <row r="341" spans="2:59" s="120" customFormat="1" x14ac:dyDescent="0.35">
      <c r="B341" s="118"/>
      <c r="C341" s="118"/>
      <c r="D341" s="118"/>
      <c r="E341" s="118"/>
      <c r="F341" s="118"/>
      <c r="G341" s="118"/>
      <c r="H341" s="118"/>
      <c r="I341" s="118"/>
      <c r="J341" s="118"/>
      <c r="K341" s="118"/>
      <c r="L341" s="118"/>
      <c r="M341" s="118"/>
      <c r="N341" s="118"/>
      <c r="O341" s="118"/>
      <c r="P341" s="118"/>
      <c r="Q341" s="118"/>
      <c r="R341" s="118"/>
      <c r="S341" s="118"/>
      <c r="T341" s="118"/>
      <c r="U341" s="118"/>
      <c r="V341" s="118"/>
      <c r="W341" s="118"/>
      <c r="X341" s="118"/>
      <c r="Y341" s="118"/>
      <c r="Z341" s="118"/>
      <c r="AA341" s="118"/>
      <c r="AB341" s="118"/>
      <c r="AC341" s="118"/>
      <c r="AD341" s="118"/>
      <c r="AE341" s="118"/>
      <c r="AF341" s="118"/>
      <c r="AG341" s="118"/>
      <c r="AH341" s="118"/>
      <c r="AI341" s="118"/>
      <c r="AJ341" s="118"/>
      <c r="AK341" s="118"/>
      <c r="AL341" s="118"/>
      <c r="AM341" s="118"/>
      <c r="AN341" s="118"/>
      <c r="AO341" s="118"/>
      <c r="AP341" s="118"/>
      <c r="AQ341" s="118"/>
      <c r="AR341" s="118"/>
      <c r="AS341" s="118"/>
      <c r="AT341" s="118"/>
      <c r="AU341" s="118"/>
      <c r="AV341" s="118"/>
      <c r="AW341" s="118"/>
      <c r="AX341" s="118"/>
      <c r="AY341" s="118"/>
      <c r="AZ341" s="118"/>
      <c r="BA341" s="118"/>
      <c r="BB341" s="118"/>
      <c r="BC341" s="118"/>
      <c r="BD341" s="118"/>
      <c r="BE341" s="118"/>
      <c r="BF341" s="118"/>
      <c r="BG341" s="118"/>
    </row>
    <row r="342" spans="2:59" s="120" customFormat="1" x14ac:dyDescent="0.35">
      <c r="B342" s="118"/>
      <c r="C342" s="118"/>
      <c r="D342" s="118"/>
      <c r="E342" s="118"/>
      <c r="F342" s="118"/>
      <c r="G342" s="118"/>
      <c r="H342" s="118"/>
      <c r="I342" s="118"/>
      <c r="J342" s="118"/>
      <c r="K342" s="118"/>
      <c r="L342" s="118"/>
      <c r="M342" s="118"/>
      <c r="N342" s="118"/>
      <c r="O342" s="118"/>
      <c r="P342" s="118"/>
      <c r="Q342" s="118"/>
      <c r="R342" s="118"/>
      <c r="S342" s="118"/>
      <c r="T342" s="118"/>
      <c r="U342" s="118"/>
      <c r="V342" s="118"/>
      <c r="W342" s="118"/>
      <c r="X342" s="118"/>
      <c r="Y342" s="118"/>
      <c r="Z342" s="118"/>
      <c r="AA342" s="118"/>
      <c r="AB342" s="118"/>
      <c r="AC342" s="118"/>
      <c r="AD342" s="118"/>
      <c r="AE342" s="118"/>
      <c r="AF342" s="118"/>
      <c r="AG342" s="118"/>
      <c r="AH342" s="118"/>
      <c r="AI342" s="118"/>
      <c r="AJ342" s="118"/>
      <c r="AK342" s="118"/>
      <c r="AL342" s="118"/>
      <c r="AM342" s="118"/>
      <c r="AN342" s="118"/>
      <c r="AO342" s="118"/>
      <c r="AP342" s="118"/>
      <c r="AQ342" s="118"/>
      <c r="AR342" s="118"/>
      <c r="AS342" s="118"/>
      <c r="AT342" s="118"/>
      <c r="AU342" s="118"/>
      <c r="AV342" s="118"/>
      <c r="AW342" s="118"/>
      <c r="AX342" s="118"/>
      <c r="AY342" s="118"/>
      <c r="AZ342" s="118"/>
      <c r="BA342" s="118"/>
      <c r="BB342" s="118"/>
      <c r="BC342" s="118"/>
      <c r="BD342" s="118"/>
      <c r="BE342" s="118"/>
      <c r="BF342" s="118"/>
      <c r="BG342" s="118"/>
    </row>
    <row r="343" spans="2:59" s="120" customFormat="1" x14ac:dyDescent="0.35">
      <c r="B343" s="118"/>
      <c r="C343" s="118"/>
      <c r="D343" s="118"/>
      <c r="E343" s="118"/>
      <c r="F343" s="118"/>
      <c r="G343" s="118"/>
      <c r="H343" s="118"/>
      <c r="I343" s="118"/>
      <c r="J343" s="118"/>
      <c r="K343" s="118"/>
      <c r="L343" s="118"/>
      <c r="M343" s="118"/>
      <c r="N343" s="118"/>
      <c r="O343" s="118"/>
      <c r="P343" s="118"/>
      <c r="Q343" s="118"/>
      <c r="R343" s="118"/>
      <c r="S343" s="118"/>
      <c r="T343" s="118"/>
      <c r="U343" s="118"/>
      <c r="V343" s="118"/>
      <c r="W343" s="118"/>
      <c r="X343" s="118"/>
      <c r="Y343" s="118"/>
      <c r="Z343" s="118"/>
      <c r="AA343" s="118"/>
      <c r="AB343" s="118"/>
      <c r="AC343" s="118"/>
      <c r="AD343" s="118"/>
      <c r="AE343" s="118"/>
      <c r="AF343" s="118"/>
      <c r="AG343" s="118"/>
      <c r="AH343" s="118"/>
      <c r="AI343" s="118"/>
      <c r="AJ343" s="118"/>
      <c r="AK343" s="118"/>
      <c r="AL343" s="118"/>
      <c r="AM343" s="118"/>
      <c r="AN343" s="118"/>
      <c r="AO343" s="118"/>
      <c r="AP343" s="118"/>
      <c r="AQ343" s="118"/>
      <c r="AR343" s="118"/>
      <c r="AS343" s="118"/>
      <c r="AT343" s="118"/>
      <c r="AU343" s="118"/>
      <c r="AV343" s="118"/>
      <c r="AW343" s="118"/>
      <c r="AX343" s="118"/>
      <c r="AY343" s="118"/>
      <c r="AZ343" s="118"/>
      <c r="BA343" s="118"/>
      <c r="BB343" s="118"/>
      <c r="BC343" s="118"/>
      <c r="BD343" s="118"/>
      <c r="BE343" s="118"/>
      <c r="BF343" s="118"/>
      <c r="BG343" s="118"/>
    </row>
    <row r="344" spans="2:59" s="120" customFormat="1" x14ac:dyDescent="0.35">
      <c r="B344" s="118"/>
      <c r="C344" s="118"/>
      <c r="D344" s="118"/>
      <c r="E344" s="118"/>
      <c r="F344" s="118"/>
      <c r="G344" s="118"/>
      <c r="H344" s="118"/>
      <c r="I344" s="118"/>
      <c r="J344" s="118"/>
      <c r="K344" s="118"/>
      <c r="L344" s="118"/>
      <c r="M344" s="118"/>
      <c r="N344" s="118"/>
      <c r="O344" s="118"/>
      <c r="P344" s="118"/>
      <c r="Q344" s="118"/>
      <c r="R344" s="118"/>
      <c r="S344" s="118"/>
      <c r="T344" s="118"/>
      <c r="U344" s="118"/>
      <c r="V344" s="118"/>
      <c r="W344" s="118"/>
      <c r="X344" s="118"/>
      <c r="Y344" s="118"/>
      <c r="Z344" s="118"/>
      <c r="AA344" s="118"/>
      <c r="AB344" s="118"/>
      <c r="AC344" s="118"/>
      <c r="AD344" s="118"/>
      <c r="AE344" s="118"/>
      <c r="AF344" s="118"/>
      <c r="AG344" s="118"/>
      <c r="AH344" s="118"/>
      <c r="AI344" s="118"/>
      <c r="AJ344" s="118"/>
      <c r="AK344" s="118"/>
      <c r="AL344" s="118"/>
      <c r="AM344" s="118"/>
      <c r="AN344" s="118"/>
      <c r="AO344" s="118"/>
      <c r="AP344" s="118"/>
      <c r="AQ344" s="118"/>
      <c r="AR344" s="118"/>
      <c r="AS344" s="118"/>
      <c r="AT344" s="118"/>
      <c r="AU344" s="118"/>
      <c r="AV344" s="118"/>
      <c r="AW344" s="118"/>
      <c r="AX344" s="118"/>
      <c r="AY344" s="118"/>
      <c r="AZ344" s="118"/>
      <c r="BA344" s="118"/>
      <c r="BB344" s="118"/>
      <c r="BC344" s="118"/>
      <c r="BD344" s="118"/>
      <c r="BE344" s="118"/>
      <c r="BF344" s="118"/>
      <c r="BG344" s="118"/>
    </row>
    <row r="345" spans="2:59" s="120" customFormat="1" x14ac:dyDescent="0.35">
      <c r="B345" s="118"/>
      <c r="C345" s="118"/>
      <c r="D345" s="118"/>
      <c r="E345" s="118"/>
      <c r="F345" s="118"/>
      <c r="G345" s="118"/>
      <c r="H345" s="118"/>
      <c r="I345" s="118"/>
      <c r="J345" s="118"/>
      <c r="K345" s="118"/>
      <c r="L345" s="118"/>
      <c r="M345" s="118"/>
      <c r="N345" s="118"/>
      <c r="O345" s="118"/>
      <c r="P345" s="118"/>
      <c r="Q345" s="118"/>
      <c r="R345" s="118"/>
      <c r="S345" s="118"/>
      <c r="T345" s="118"/>
      <c r="U345" s="118"/>
      <c r="V345" s="118"/>
      <c r="W345" s="118"/>
      <c r="X345" s="118"/>
      <c r="Y345" s="118"/>
      <c r="Z345" s="118"/>
      <c r="AA345" s="118"/>
      <c r="AB345" s="118"/>
      <c r="AC345" s="118"/>
      <c r="AD345" s="118"/>
      <c r="AE345" s="118"/>
      <c r="AF345" s="118"/>
      <c r="AG345" s="118"/>
      <c r="AH345" s="118"/>
      <c r="AI345" s="118"/>
      <c r="AJ345" s="118"/>
      <c r="AK345" s="118"/>
      <c r="AL345" s="118"/>
      <c r="AM345" s="118"/>
      <c r="AN345" s="118"/>
      <c r="AO345" s="118"/>
      <c r="AP345" s="118"/>
      <c r="AQ345" s="118"/>
      <c r="AR345" s="118"/>
      <c r="AS345" s="118"/>
      <c r="AT345" s="118"/>
      <c r="AU345" s="118"/>
      <c r="AV345" s="118"/>
      <c r="AW345" s="118"/>
      <c r="AX345" s="118"/>
      <c r="AY345" s="118"/>
      <c r="AZ345" s="118"/>
      <c r="BA345" s="118"/>
      <c r="BB345" s="118"/>
      <c r="BC345" s="118"/>
      <c r="BD345" s="118"/>
      <c r="BE345" s="118"/>
      <c r="BF345" s="118"/>
      <c r="BG345" s="118"/>
    </row>
    <row r="346" spans="2:59" s="120" customFormat="1" x14ac:dyDescent="0.35">
      <c r="B346" s="118"/>
      <c r="C346" s="118"/>
      <c r="D346" s="118"/>
      <c r="E346" s="118"/>
      <c r="F346" s="118"/>
      <c r="G346" s="118"/>
      <c r="H346" s="118"/>
      <c r="I346" s="118"/>
      <c r="J346" s="118"/>
      <c r="K346" s="118"/>
      <c r="L346" s="118"/>
      <c r="M346" s="118"/>
      <c r="N346" s="118"/>
      <c r="O346" s="118"/>
      <c r="P346" s="118"/>
      <c r="Q346" s="118"/>
      <c r="R346" s="118"/>
      <c r="S346" s="118"/>
      <c r="T346" s="118"/>
      <c r="U346" s="118"/>
      <c r="V346" s="118"/>
      <c r="W346" s="118"/>
      <c r="X346" s="118"/>
      <c r="Y346" s="118"/>
      <c r="Z346" s="118"/>
      <c r="AA346" s="118"/>
      <c r="AB346" s="118"/>
      <c r="AC346" s="118"/>
      <c r="AD346" s="118"/>
      <c r="AE346" s="118"/>
      <c r="AF346" s="118"/>
      <c r="AG346" s="118"/>
      <c r="AH346" s="118"/>
      <c r="AI346" s="118"/>
      <c r="AJ346" s="118"/>
      <c r="AK346" s="118"/>
      <c r="AL346" s="118"/>
      <c r="AM346" s="118"/>
      <c r="AN346" s="118"/>
      <c r="AO346" s="118"/>
      <c r="AP346" s="118"/>
      <c r="AQ346" s="118"/>
      <c r="AR346" s="118"/>
      <c r="AS346" s="118"/>
      <c r="AT346" s="118"/>
      <c r="AU346" s="118"/>
      <c r="AV346" s="118"/>
      <c r="AW346" s="118"/>
      <c r="AX346" s="118"/>
      <c r="AY346" s="118"/>
      <c r="AZ346" s="118"/>
      <c r="BA346" s="118"/>
      <c r="BB346" s="118"/>
      <c r="BC346" s="118"/>
      <c r="BD346" s="118"/>
      <c r="BE346" s="118"/>
      <c r="BF346" s="118"/>
      <c r="BG346" s="118"/>
    </row>
    <row r="347" spans="2:59" s="120" customFormat="1" x14ac:dyDescent="0.35">
      <c r="B347" s="118"/>
      <c r="C347" s="118"/>
      <c r="D347" s="118"/>
      <c r="E347" s="118"/>
      <c r="F347" s="118"/>
      <c r="G347" s="118"/>
      <c r="H347" s="118"/>
      <c r="I347" s="118"/>
      <c r="J347" s="118"/>
      <c r="K347" s="118"/>
      <c r="L347" s="118"/>
      <c r="M347" s="118"/>
      <c r="N347" s="118"/>
      <c r="O347" s="118"/>
      <c r="P347" s="118"/>
      <c r="Q347" s="118"/>
      <c r="R347" s="118"/>
      <c r="S347" s="118"/>
      <c r="T347" s="118"/>
      <c r="U347" s="118"/>
      <c r="V347" s="118"/>
      <c r="W347" s="118"/>
      <c r="X347" s="118"/>
      <c r="Y347" s="118"/>
      <c r="Z347" s="118"/>
      <c r="AA347" s="118"/>
      <c r="AB347" s="118"/>
      <c r="AC347" s="118"/>
      <c r="AD347" s="118"/>
      <c r="AE347" s="118"/>
      <c r="AF347" s="118"/>
      <c r="AG347" s="118"/>
      <c r="AH347" s="118"/>
      <c r="AI347" s="118"/>
      <c r="AJ347" s="118"/>
      <c r="AK347" s="118"/>
      <c r="AL347" s="118"/>
      <c r="AM347" s="118"/>
      <c r="AN347" s="118"/>
      <c r="AO347" s="118"/>
      <c r="AP347" s="118"/>
      <c r="AQ347" s="118"/>
      <c r="AR347" s="118"/>
      <c r="AS347" s="118"/>
      <c r="AT347" s="118"/>
      <c r="AU347" s="118"/>
      <c r="AV347" s="118"/>
      <c r="AW347" s="118"/>
      <c r="AX347" s="118"/>
      <c r="AY347" s="118"/>
      <c r="AZ347" s="118"/>
      <c r="BA347" s="118"/>
      <c r="BB347" s="118"/>
      <c r="BC347" s="118"/>
      <c r="BD347" s="118"/>
      <c r="BE347" s="118"/>
      <c r="BF347" s="118"/>
      <c r="BG347" s="118"/>
    </row>
    <row r="348" spans="2:59" s="120" customFormat="1" x14ac:dyDescent="0.35">
      <c r="B348" s="118"/>
      <c r="C348" s="118"/>
      <c r="D348" s="118"/>
      <c r="E348" s="118"/>
      <c r="F348" s="118"/>
      <c r="G348" s="118"/>
      <c r="H348" s="118"/>
      <c r="I348" s="118"/>
      <c r="J348" s="118"/>
      <c r="K348" s="118"/>
      <c r="L348" s="118"/>
      <c r="M348" s="118"/>
      <c r="N348" s="118"/>
      <c r="O348" s="118"/>
      <c r="P348" s="118"/>
      <c r="Q348" s="118"/>
      <c r="R348" s="118"/>
      <c r="S348" s="118"/>
      <c r="T348" s="118"/>
      <c r="U348" s="118"/>
      <c r="V348" s="118"/>
      <c r="W348" s="118"/>
      <c r="X348" s="118"/>
      <c r="Y348" s="118"/>
      <c r="Z348" s="118"/>
      <c r="AA348" s="118"/>
      <c r="AB348" s="118"/>
      <c r="AC348" s="118"/>
      <c r="AD348" s="118"/>
      <c r="AE348" s="118"/>
      <c r="AF348" s="118"/>
      <c r="AG348" s="118"/>
      <c r="AH348" s="118"/>
      <c r="AI348" s="118"/>
      <c r="AJ348" s="118"/>
      <c r="AK348" s="118"/>
      <c r="AL348" s="118"/>
      <c r="AM348" s="118"/>
      <c r="AN348" s="118"/>
      <c r="AO348" s="118"/>
      <c r="AP348" s="118"/>
      <c r="AQ348" s="118"/>
      <c r="AR348" s="118"/>
      <c r="AS348" s="118"/>
      <c r="AT348" s="118"/>
      <c r="AU348" s="118"/>
      <c r="AV348" s="118"/>
      <c r="AW348" s="118"/>
      <c r="AX348" s="118"/>
      <c r="AY348" s="118"/>
      <c r="AZ348" s="118"/>
      <c r="BA348" s="118"/>
      <c r="BB348" s="118"/>
      <c r="BC348" s="118"/>
      <c r="BD348" s="118"/>
      <c r="BE348" s="118"/>
      <c r="BF348" s="118"/>
      <c r="BG348" s="118"/>
    </row>
    <row r="349" spans="2:59" s="120" customFormat="1" x14ac:dyDescent="0.35">
      <c r="B349" s="118"/>
      <c r="C349" s="118"/>
      <c r="D349" s="118"/>
      <c r="E349" s="118"/>
      <c r="F349" s="118"/>
      <c r="G349" s="118"/>
      <c r="H349" s="118"/>
      <c r="I349" s="118"/>
      <c r="J349" s="118"/>
      <c r="K349" s="118"/>
      <c r="L349" s="118"/>
      <c r="M349" s="118"/>
      <c r="N349" s="118"/>
      <c r="O349" s="118"/>
      <c r="P349" s="118"/>
      <c r="Q349" s="118"/>
      <c r="R349" s="118"/>
      <c r="S349" s="118"/>
      <c r="T349" s="118"/>
      <c r="U349" s="118"/>
      <c r="V349" s="118"/>
      <c r="W349" s="118"/>
      <c r="X349" s="118"/>
      <c r="Y349" s="118"/>
      <c r="Z349" s="118"/>
      <c r="AA349" s="118"/>
      <c r="AB349" s="118"/>
      <c r="AC349" s="118"/>
      <c r="AD349" s="118"/>
      <c r="AE349" s="118"/>
      <c r="AF349" s="118"/>
      <c r="AG349" s="118"/>
      <c r="AH349" s="118"/>
      <c r="AI349" s="118"/>
      <c r="AJ349" s="118"/>
      <c r="AK349" s="118"/>
      <c r="AL349" s="118"/>
      <c r="AM349" s="118"/>
      <c r="AN349" s="118"/>
      <c r="AO349" s="118"/>
      <c r="AP349" s="118"/>
      <c r="AQ349" s="118"/>
      <c r="AR349" s="118"/>
      <c r="AS349" s="118"/>
      <c r="AT349" s="118"/>
      <c r="AU349" s="118"/>
      <c r="AV349" s="118"/>
      <c r="AW349" s="118"/>
      <c r="AX349" s="118"/>
      <c r="AY349" s="118"/>
      <c r="AZ349" s="118"/>
      <c r="BA349" s="118"/>
      <c r="BB349" s="118"/>
      <c r="BC349" s="118"/>
      <c r="BD349" s="118"/>
      <c r="BE349" s="118"/>
      <c r="BF349" s="118"/>
      <c r="BG349" s="118"/>
    </row>
    <row r="350" spans="2:59" s="120" customFormat="1" x14ac:dyDescent="0.35">
      <c r="B350" s="118"/>
      <c r="C350" s="118"/>
      <c r="D350" s="118"/>
      <c r="E350" s="118"/>
      <c r="F350" s="118"/>
      <c r="G350" s="118"/>
      <c r="H350" s="118"/>
      <c r="I350" s="118"/>
      <c r="J350" s="118"/>
      <c r="K350" s="118"/>
      <c r="L350" s="118"/>
      <c r="M350" s="118"/>
      <c r="N350" s="118"/>
      <c r="O350" s="118"/>
      <c r="P350" s="118"/>
      <c r="Q350" s="118"/>
      <c r="R350" s="118"/>
      <c r="S350" s="118"/>
      <c r="T350" s="118"/>
      <c r="U350" s="118"/>
      <c r="V350" s="118"/>
      <c r="W350" s="118"/>
      <c r="X350" s="118"/>
      <c r="Y350" s="118"/>
      <c r="Z350" s="118"/>
      <c r="AA350" s="118"/>
      <c r="AB350" s="118"/>
      <c r="AC350" s="118"/>
      <c r="AD350" s="118"/>
      <c r="AE350" s="118"/>
      <c r="AF350" s="118"/>
      <c r="AG350" s="118"/>
      <c r="AH350" s="118"/>
      <c r="AI350" s="118"/>
      <c r="AJ350" s="118"/>
      <c r="AK350" s="118"/>
      <c r="AL350" s="118"/>
      <c r="AM350" s="118"/>
      <c r="AN350" s="118"/>
      <c r="AO350" s="118"/>
      <c r="AP350" s="118"/>
      <c r="AQ350" s="118"/>
      <c r="AR350" s="118"/>
      <c r="AS350" s="118"/>
      <c r="AT350" s="118"/>
      <c r="AU350" s="118"/>
      <c r="AV350" s="118"/>
      <c r="AW350" s="118"/>
      <c r="AX350" s="118"/>
      <c r="AY350" s="118"/>
      <c r="AZ350" s="118"/>
      <c r="BA350" s="118"/>
      <c r="BB350" s="118"/>
      <c r="BC350" s="118"/>
      <c r="BD350" s="118"/>
      <c r="BE350" s="118"/>
      <c r="BF350" s="118"/>
      <c r="BG350" s="118"/>
    </row>
    <row r="351" spans="2:59" s="120" customFormat="1" x14ac:dyDescent="0.35">
      <c r="B351" s="118"/>
      <c r="C351" s="118"/>
      <c r="D351" s="118"/>
      <c r="E351" s="118"/>
      <c r="F351" s="118"/>
      <c r="G351" s="118"/>
      <c r="H351" s="118"/>
      <c r="I351" s="118"/>
      <c r="J351" s="118"/>
      <c r="K351" s="118"/>
      <c r="L351" s="118"/>
      <c r="M351" s="118"/>
      <c r="N351" s="118"/>
      <c r="O351" s="118"/>
      <c r="P351" s="118"/>
      <c r="Q351" s="118"/>
      <c r="R351" s="118"/>
      <c r="S351" s="118"/>
      <c r="T351" s="118"/>
      <c r="U351" s="118"/>
      <c r="V351" s="118"/>
      <c r="W351" s="118"/>
      <c r="X351" s="118"/>
      <c r="Y351" s="118"/>
      <c r="Z351" s="118"/>
      <c r="AA351" s="118"/>
      <c r="AB351" s="118"/>
      <c r="AC351" s="118"/>
      <c r="AD351" s="118"/>
      <c r="AE351" s="118"/>
      <c r="AF351" s="118"/>
      <c r="AG351" s="118"/>
      <c r="AH351" s="118"/>
      <c r="AI351" s="118"/>
      <c r="AJ351" s="118"/>
      <c r="AK351" s="118"/>
      <c r="AL351" s="118"/>
      <c r="AM351" s="118"/>
      <c r="AN351" s="118"/>
      <c r="AO351" s="118"/>
      <c r="AP351" s="118"/>
      <c r="AQ351" s="118"/>
      <c r="AR351" s="118"/>
      <c r="AS351" s="118"/>
      <c r="AT351" s="118"/>
      <c r="AU351" s="118"/>
      <c r="AV351" s="118"/>
      <c r="AW351" s="118"/>
      <c r="AX351" s="118"/>
      <c r="AY351" s="118"/>
      <c r="AZ351" s="118"/>
      <c r="BA351" s="118"/>
      <c r="BB351" s="118"/>
      <c r="BC351" s="118"/>
      <c r="BD351" s="118"/>
      <c r="BE351" s="118"/>
      <c r="BF351" s="118"/>
      <c r="BG351" s="118"/>
    </row>
    <row r="352" spans="2:59" s="120" customFormat="1" x14ac:dyDescent="0.35">
      <c r="B352" s="118"/>
      <c r="C352" s="118"/>
      <c r="D352" s="118"/>
      <c r="E352" s="118"/>
      <c r="F352" s="118"/>
      <c r="G352" s="118"/>
      <c r="H352" s="118"/>
      <c r="I352" s="118"/>
      <c r="J352" s="118"/>
      <c r="K352" s="118"/>
      <c r="L352" s="118"/>
      <c r="M352" s="118"/>
      <c r="N352" s="118"/>
      <c r="O352" s="118"/>
      <c r="P352" s="118"/>
      <c r="Q352" s="118"/>
      <c r="R352" s="118"/>
      <c r="S352" s="118"/>
      <c r="T352" s="118"/>
      <c r="U352" s="118"/>
      <c r="V352" s="118"/>
      <c r="W352" s="118"/>
      <c r="X352" s="118"/>
      <c r="Y352" s="118"/>
      <c r="Z352" s="118"/>
      <c r="AA352" s="118"/>
      <c r="AB352" s="118"/>
      <c r="AC352" s="118"/>
      <c r="AD352" s="118"/>
      <c r="AE352" s="118"/>
      <c r="AF352" s="118"/>
      <c r="AG352" s="118"/>
      <c r="AH352" s="118"/>
      <c r="AI352" s="118"/>
      <c r="AJ352" s="118"/>
      <c r="AK352" s="118"/>
      <c r="AL352" s="118"/>
      <c r="AM352" s="118"/>
      <c r="AN352" s="118"/>
      <c r="AO352" s="118"/>
      <c r="AP352" s="118"/>
      <c r="AQ352" s="118"/>
      <c r="AR352" s="118"/>
      <c r="AS352" s="118"/>
      <c r="AT352" s="118"/>
      <c r="AU352" s="118"/>
      <c r="AV352" s="118"/>
      <c r="AW352" s="118"/>
      <c r="AX352" s="118"/>
      <c r="AY352" s="118"/>
      <c r="AZ352" s="118"/>
      <c r="BA352" s="118"/>
      <c r="BB352" s="118"/>
      <c r="BC352" s="118"/>
      <c r="BD352" s="118"/>
      <c r="BE352" s="118"/>
      <c r="BF352" s="118"/>
      <c r="BG352" s="118"/>
    </row>
    <row r="353" spans="2:59" s="120" customFormat="1" x14ac:dyDescent="0.35">
      <c r="B353" s="118"/>
      <c r="C353" s="118"/>
      <c r="D353" s="118"/>
      <c r="E353" s="118"/>
      <c r="F353" s="118"/>
      <c r="G353" s="118"/>
      <c r="H353" s="118"/>
      <c r="I353" s="118"/>
      <c r="J353" s="118"/>
      <c r="K353" s="118"/>
      <c r="L353" s="118"/>
      <c r="M353" s="118"/>
      <c r="N353" s="118"/>
      <c r="O353" s="118"/>
      <c r="P353" s="118"/>
      <c r="Q353" s="118"/>
      <c r="R353" s="118"/>
      <c r="S353" s="118"/>
      <c r="T353" s="118"/>
      <c r="U353" s="118"/>
      <c r="V353" s="118"/>
      <c r="W353" s="118"/>
      <c r="X353" s="118"/>
      <c r="Y353" s="118"/>
      <c r="Z353" s="118"/>
      <c r="AA353" s="118"/>
      <c r="AB353" s="118"/>
      <c r="AC353" s="118"/>
      <c r="AD353" s="118"/>
      <c r="AE353" s="118"/>
      <c r="AF353" s="118"/>
      <c r="AG353" s="118"/>
      <c r="AH353" s="118"/>
      <c r="AI353" s="118"/>
      <c r="AJ353" s="118"/>
      <c r="AK353" s="118"/>
      <c r="AL353" s="118"/>
      <c r="AM353" s="118"/>
      <c r="AN353" s="118"/>
      <c r="AO353" s="118"/>
      <c r="AP353" s="118"/>
      <c r="AQ353" s="118"/>
      <c r="AR353" s="118"/>
      <c r="AS353" s="118"/>
      <c r="AT353" s="118"/>
      <c r="AU353" s="118"/>
      <c r="AV353" s="118"/>
      <c r="AW353" s="118"/>
      <c r="AX353" s="118"/>
      <c r="AY353" s="118"/>
      <c r="AZ353" s="118"/>
      <c r="BA353" s="118"/>
      <c r="BB353" s="118"/>
      <c r="BC353" s="118"/>
      <c r="BD353" s="118"/>
      <c r="BE353" s="118"/>
      <c r="BF353" s="118"/>
      <c r="BG353" s="118"/>
    </row>
    <row r="354" spans="2:59" s="120" customFormat="1" x14ac:dyDescent="0.35">
      <c r="B354" s="118"/>
      <c r="C354" s="118"/>
      <c r="D354" s="118"/>
      <c r="E354" s="118"/>
      <c r="F354" s="118"/>
      <c r="G354" s="118"/>
      <c r="H354" s="118"/>
      <c r="I354" s="118"/>
      <c r="J354" s="118"/>
      <c r="K354" s="118"/>
      <c r="L354" s="118"/>
      <c r="M354" s="118"/>
      <c r="N354" s="118"/>
      <c r="O354" s="118"/>
      <c r="P354" s="118"/>
      <c r="Q354" s="118"/>
      <c r="R354" s="118"/>
      <c r="S354" s="118"/>
      <c r="T354" s="118"/>
      <c r="U354" s="118"/>
      <c r="V354" s="118"/>
      <c r="W354" s="118"/>
      <c r="X354" s="118"/>
      <c r="Y354" s="118"/>
      <c r="Z354" s="118"/>
      <c r="AA354" s="118"/>
      <c r="AB354" s="118"/>
      <c r="AC354" s="118"/>
      <c r="AD354" s="118"/>
      <c r="AE354" s="118"/>
      <c r="AF354" s="118"/>
      <c r="AG354" s="118"/>
      <c r="AH354" s="118"/>
      <c r="AI354" s="118"/>
      <c r="AJ354" s="118"/>
      <c r="AK354" s="118"/>
      <c r="AL354" s="118"/>
      <c r="AM354" s="118"/>
      <c r="AN354" s="118"/>
      <c r="AO354" s="118"/>
      <c r="AP354" s="118"/>
      <c r="AQ354" s="118"/>
      <c r="AR354" s="118"/>
      <c r="AS354" s="118"/>
      <c r="AT354" s="118"/>
      <c r="AU354" s="118"/>
      <c r="AV354" s="118"/>
      <c r="AW354" s="118"/>
      <c r="AX354" s="118"/>
      <c r="AY354" s="118"/>
      <c r="AZ354" s="118"/>
      <c r="BA354" s="118"/>
      <c r="BB354" s="118"/>
      <c r="BC354" s="118"/>
      <c r="BD354" s="118"/>
      <c r="BE354" s="118"/>
      <c r="BF354" s="118"/>
      <c r="BG354" s="118"/>
    </row>
    <row r="355" spans="2:59" s="120" customFormat="1" x14ac:dyDescent="0.35">
      <c r="B355" s="118"/>
      <c r="C355" s="118"/>
      <c r="D355" s="118"/>
      <c r="E355" s="118"/>
      <c r="F355" s="118"/>
      <c r="G355" s="118"/>
      <c r="H355" s="118"/>
      <c r="I355" s="118"/>
      <c r="J355" s="118"/>
      <c r="K355" s="118"/>
      <c r="L355" s="118"/>
      <c r="M355" s="118"/>
      <c r="N355" s="118"/>
      <c r="O355" s="118"/>
      <c r="P355" s="118"/>
      <c r="Q355" s="118"/>
      <c r="R355" s="118"/>
      <c r="S355" s="118"/>
      <c r="T355" s="118"/>
      <c r="U355" s="118"/>
      <c r="V355" s="118"/>
      <c r="W355" s="118"/>
      <c r="X355" s="118"/>
      <c r="Y355" s="118"/>
      <c r="Z355" s="118"/>
      <c r="AA355" s="118"/>
      <c r="AB355" s="118"/>
      <c r="AC355" s="118"/>
      <c r="AD355" s="118"/>
      <c r="AE355" s="118"/>
      <c r="AF355" s="118"/>
      <c r="AG355" s="118"/>
      <c r="AH355" s="118"/>
      <c r="AI355" s="118"/>
      <c r="AJ355" s="118"/>
      <c r="AK355" s="118"/>
      <c r="AL355" s="118"/>
      <c r="AM355" s="118"/>
      <c r="AN355" s="118"/>
      <c r="AO355" s="118"/>
      <c r="AP355" s="118"/>
      <c r="AQ355" s="118"/>
      <c r="AR355" s="118"/>
      <c r="AS355" s="118"/>
      <c r="AT355" s="118"/>
      <c r="AU355" s="118"/>
      <c r="AV355" s="118"/>
      <c r="AW355" s="118"/>
      <c r="AX355" s="118"/>
      <c r="AY355" s="118"/>
      <c r="AZ355" s="118"/>
      <c r="BA355" s="118"/>
      <c r="BB355" s="118"/>
      <c r="BC355" s="118"/>
      <c r="BD355" s="118"/>
      <c r="BE355" s="118"/>
      <c r="BF355" s="118"/>
      <c r="BG355" s="118"/>
    </row>
    <row r="356" spans="2:59" s="120" customFormat="1" x14ac:dyDescent="0.35">
      <c r="B356" s="118"/>
      <c r="C356" s="118"/>
      <c r="D356" s="118"/>
      <c r="E356" s="118"/>
      <c r="F356" s="118"/>
      <c r="G356" s="118"/>
      <c r="H356" s="118"/>
      <c r="I356" s="118"/>
      <c r="J356" s="118"/>
      <c r="K356" s="118"/>
      <c r="L356" s="118"/>
      <c r="M356" s="118"/>
      <c r="N356" s="118"/>
      <c r="O356" s="118"/>
      <c r="P356" s="118"/>
      <c r="Q356" s="118"/>
      <c r="R356" s="118"/>
      <c r="S356" s="118"/>
      <c r="T356" s="118"/>
      <c r="U356" s="118"/>
      <c r="V356" s="118"/>
      <c r="W356" s="118"/>
      <c r="X356" s="118"/>
      <c r="Y356" s="118"/>
      <c r="Z356" s="118"/>
      <c r="AA356" s="118"/>
      <c r="AB356" s="118"/>
      <c r="AC356" s="118"/>
      <c r="AD356" s="118"/>
      <c r="AE356" s="118"/>
      <c r="AF356" s="118"/>
      <c r="AG356" s="118"/>
      <c r="AH356" s="118"/>
      <c r="AI356" s="118"/>
      <c r="AJ356" s="118"/>
      <c r="AK356" s="118"/>
      <c r="AL356" s="118"/>
      <c r="AM356" s="118"/>
      <c r="AN356" s="118"/>
      <c r="AO356" s="118"/>
      <c r="AP356" s="118"/>
      <c r="AQ356" s="118"/>
      <c r="AR356" s="118"/>
      <c r="AS356" s="118"/>
      <c r="AT356" s="118"/>
      <c r="AU356" s="118"/>
      <c r="AV356" s="118"/>
      <c r="AW356" s="118"/>
      <c r="AX356" s="118"/>
      <c r="AY356" s="118"/>
      <c r="AZ356" s="118"/>
      <c r="BA356" s="118"/>
      <c r="BB356" s="118"/>
      <c r="BC356" s="118"/>
      <c r="BD356" s="118"/>
      <c r="BE356" s="118"/>
      <c r="BF356" s="118"/>
      <c r="BG356" s="118"/>
    </row>
    <row r="357" spans="2:59" s="120" customFormat="1" x14ac:dyDescent="0.35">
      <c r="B357" s="118"/>
      <c r="C357" s="118"/>
      <c r="D357" s="118"/>
      <c r="E357" s="118"/>
      <c r="F357" s="118"/>
      <c r="G357" s="118"/>
      <c r="H357" s="118"/>
      <c r="I357" s="118"/>
      <c r="J357" s="118"/>
      <c r="K357" s="118"/>
      <c r="L357" s="118"/>
      <c r="M357" s="118"/>
      <c r="N357" s="118"/>
      <c r="O357" s="118"/>
      <c r="P357" s="118"/>
      <c r="Q357" s="118"/>
      <c r="R357" s="118"/>
      <c r="S357" s="118"/>
      <c r="T357" s="118"/>
      <c r="U357" s="118"/>
      <c r="V357" s="118"/>
      <c r="W357" s="118"/>
      <c r="X357" s="118"/>
      <c r="Y357" s="118"/>
      <c r="Z357" s="118"/>
      <c r="AA357" s="118"/>
      <c r="AB357" s="118"/>
      <c r="AC357" s="118"/>
      <c r="AD357" s="118"/>
      <c r="AE357" s="118"/>
      <c r="AF357" s="118"/>
      <c r="AG357" s="118"/>
      <c r="AH357" s="118"/>
      <c r="AI357" s="118"/>
      <c r="AJ357" s="118"/>
      <c r="AK357" s="118"/>
      <c r="AL357" s="118"/>
      <c r="AM357" s="118"/>
      <c r="AN357" s="118"/>
      <c r="AO357" s="118"/>
      <c r="AP357" s="118"/>
      <c r="AQ357" s="118"/>
      <c r="AR357" s="118"/>
      <c r="AS357" s="118"/>
      <c r="AT357" s="118"/>
      <c r="AU357" s="118"/>
      <c r="AV357" s="118"/>
      <c r="AW357" s="118"/>
      <c r="AX357" s="118"/>
      <c r="AY357" s="118"/>
      <c r="AZ357" s="118"/>
      <c r="BA357" s="118"/>
      <c r="BB357" s="118"/>
      <c r="BC357" s="118"/>
      <c r="BD357" s="118"/>
      <c r="BE357" s="118"/>
      <c r="BF357" s="118"/>
      <c r="BG357" s="118"/>
    </row>
    <row r="358" spans="2:59" s="120" customFormat="1" x14ac:dyDescent="0.35">
      <c r="B358" s="118"/>
      <c r="C358" s="118"/>
      <c r="D358" s="118"/>
      <c r="E358" s="118"/>
      <c r="F358" s="118"/>
      <c r="G358" s="118"/>
      <c r="H358" s="118"/>
      <c r="I358" s="118"/>
      <c r="J358" s="118"/>
      <c r="K358" s="118"/>
      <c r="L358" s="118"/>
      <c r="M358" s="118"/>
      <c r="N358" s="118"/>
      <c r="O358" s="118"/>
      <c r="P358" s="118"/>
      <c r="Q358" s="118"/>
      <c r="R358" s="118"/>
      <c r="S358" s="118"/>
      <c r="T358" s="118"/>
      <c r="U358" s="118"/>
      <c r="V358" s="118"/>
      <c r="W358" s="118"/>
      <c r="X358" s="118"/>
      <c r="Y358" s="118"/>
      <c r="Z358" s="118"/>
      <c r="AA358" s="118"/>
      <c r="AB358" s="118"/>
      <c r="AC358" s="118"/>
      <c r="AD358" s="118"/>
      <c r="AE358" s="118"/>
      <c r="AF358" s="118"/>
      <c r="AG358" s="118"/>
      <c r="AH358" s="118"/>
      <c r="AI358" s="118"/>
      <c r="AJ358" s="118"/>
      <c r="AK358" s="118"/>
      <c r="AL358" s="118"/>
      <c r="AM358" s="118"/>
      <c r="AN358" s="118"/>
      <c r="AO358" s="118"/>
      <c r="AP358" s="118"/>
      <c r="AQ358" s="118"/>
      <c r="AR358" s="118"/>
      <c r="AS358" s="118"/>
      <c r="AT358" s="118"/>
      <c r="AU358" s="118"/>
      <c r="AV358" s="118"/>
      <c r="AW358" s="118"/>
      <c r="AX358" s="118"/>
      <c r="AY358" s="118"/>
      <c r="AZ358" s="118"/>
      <c r="BA358" s="118"/>
      <c r="BB358" s="118"/>
      <c r="BC358" s="118"/>
      <c r="BD358" s="118"/>
      <c r="BE358" s="118"/>
      <c r="BF358" s="118"/>
      <c r="BG358" s="118"/>
    </row>
    <row r="359" spans="2:59" s="120" customFormat="1" x14ac:dyDescent="0.35">
      <c r="B359" s="118"/>
      <c r="C359" s="118"/>
      <c r="D359" s="118"/>
      <c r="E359" s="118"/>
      <c r="F359" s="118"/>
      <c r="G359" s="118"/>
      <c r="H359" s="118"/>
      <c r="I359" s="118"/>
      <c r="J359" s="118"/>
      <c r="K359" s="118"/>
      <c r="L359" s="118"/>
      <c r="M359" s="118"/>
      <c r="N359" s="118"/>
      <c r="O359" s="118"/>
      <c r="P359" s="118"/>
      <c r="Q359" s="118"/>
      <c r="R359" s="118"/>
      <c r="S359" s="118"/>
      <c r="T359" s="118"/>
      <c r="U359" s="118"/>
      <c r="V359" s="118"/>
      <c r="W359" s="118"/>
      <c r="X359" s="118"/>
      <c r="Y359" s="118"/>
      <c r="Z359" s="118"/>
      <c r="AA359" s="118"/>
      <c r="AB359" s="118"/>
      <c r="AC359" s="118"/>
      <c r="AD359" s="118"/>
      <c r="AE359" s="118"/>
      <c r="AF359" s="118"/>
      <c r="AG359" s="118"/>
      <c r="AH359" s="118"/>
      <c r="AI359" s="118"/>
      <c r="AJ359" s="118"/>
      <c r="AK359" s="118"/>
      <c r="AL359" s="118"/>
      <c r="AM359" s="118"/>
      <c r="AN359" s="118"/>
      <c r="AO359" s="118"/>
      <c r="AP359" s="118"/>
      <c r="AQ359" s="118"/>
      <c r="AR359" s="118"/>
      <c r="AS359" s="118"/>
      <c r="AT359" s="118"/>
      <c r="AU359" s="118"/>
      <c r="AV359" s="118"/>
      <c r="AW359" s="118"/>
      <c r="AX359" s="118"/>
      <c r="AY359" s="118"/>
      <c r="AZ359" s="118"/>
      <c r="BA359" s="118"/>
      <c r="BB359" s="118"/>
      <c r="BC359" s="118"/>
      <c r="BD359" s="118"/>
      <c r="BE359" s="118"/>
      <c r="BF359" s="118"/>
      <c r="BG359" s="118"/>
    </row>
    <row r="360" spans="2:59" s="120" customFormat="1" x14ac:dyDescent="0.35">
      <c r="B360" s="118"/>
      <c r="C360" s="118"/>
      <c r="D360" s="118"/>
      <c r="E360" s="118"/>
      <c r="F360" s="118"/>
      <c r="G360" s="118"/>
      <c r="H360" s="118"/>
      <c r="I360" s="118"/>
      <c r="J360" s="118"/>
      <c r="K360" s="118"/>
      <c r="L360" s="118"/>
      <c r="M360" s="118"/>
      <c r="N360" s="118"/>
      <c r="O360" s="118"/>
      <c r="P360" s="118"/>
      <c r="Q360" s="118"/>
      <c r="R360" s="118"/>
      <c r="S360" s="118"/>
      <c r="T360" s="118"/>
      <c r="U360" s="118"/>
      <c r="V360" s="118"/>
      <c r="W360" s="118"/>
      <c r="X360" s="118"/>
      <c r="Y360" s="118"/>
      <c r="Z360" s="118"/>
      <c r="AA360" s="118"/>
      <c r="AB360" s="118"/>
      <c r="AC360" s="118"/>
      <c r="AD360" s="118"/>
      <c r="AE360" s="118"/>
      <c r="AF360" s="118"/>
      <c r="AG360" s="118"/>
      <c r="AH360" s="118"/>
      <c r="AI360" s="118"/>
      <c r="AJ360" s="118"/>
      <c r="AK360" s="118"/>
      <c r="AL360" s="118"/>
      <c r="AM360" s="118"/>
      <c r="AN360" s="118"/>
      <c r="AO360" s="118"/>
      <c r="AP360" s="118"/>
      <c r="AQ360" s="118"/>
      <c r="AR360" s="118"/>
      <c r="AS360" s="118"/>
      <c r="AT360" s="118"/>
      <c r="AU360" s="118"/>
      <c r="AV360" s="118"/>
      <c r="AW360" s="118"/>
      <c r="AX360" s="118"/>
      <c r="AY360" s="118"/>
      <c r="AZ360" s="118"/>
      <c r="BA360" s="118"/>
      <c r="BB360" s="118"/>
      <c r="BC360" s="118"/>
      <c r="BD360" s="118"/>
      <c r="BE360" s="118"/>
      <c r="BF360" s="118"/>
      <c r="BG360" s="118"/>
    </row>
    <row r="361" spans="2:59" s="120" customFormat="1" x14ac:dyDescent="0.35">
      <c r="B361" s="118"/>
      <c r="C361" s="118"/>
      <c r="D361" s="118"/>
      <c r="E361" s="118"/>
      <c r="F361" s="118"/>
      <c r="G361" s="118"/>
      <c r="H361" s="118"/>
      <c r="I361" s="118"/>
      <c r="J361" s="118"/>
      <c r="K361" s="118"/>
      <c r="L361" s="118"/>
      <c r="M361" s="118"/>
      <c r="N361" s="118"/>
      <c r="O361" s="118"/>
      <c r="P361" s="118"/>
      <c r="Q361" s="118"/>
      <c r="R361" s="118"/>
      <c r="S361" s="118"/>
      <c r="T361" s="118"/>
      <c r="U361" s="118"/>
      <c r="V361" s="118"/>
      <c r="W361" s="118"/>
      <c r="X361" s="118"/>
      <c r="Y361" s="118"/>
      <c r="Z361" s="118"/>
      <c r="AA361" s="118"/>
      <c r="AB361" s="118"/>
      <c r="AC361" s="118"/>
      <c r="AD361" s="118"/>
      <c r="AE361" s="118"/>
      <c r="AF361" s="118"/>
      <c r="AG361" s="118"/>
      <c r="AH361" s="118"/>
      <c r="AI361" s="118"/>
      <c r="AJ361" s="118"/>
      <c r="AK361" s="118"/>
      <c r="AL361" s="118"/>
      <c r="AM361" s="118"/>
      <c r="AN361" s="118"/>
      <c r="AO361" s="118"/>
      <c r="AP361" s="118"/>
      <c r="AQ361" s="118"/>
      <c r="AR361" s="118"/>
      <c r="AS361" s="118"/>
      <c r="AT361" s="118"/>
      <c r="AU361" s="118"/>
      <c r="AV361" s="118"/>
      <c r="AW361" s="118"/>
      <c r="AX361" s="118"/>
      <c r="AY361" s="118"/>
      <c r="AZ361" s="118"/>
      <c r="BA361" s="118"/>
      <c r="BB361" s="118"/>
      <c r="BC361" s="118"/>
      <c r="BD361" s="118"/>
      <c r="BE361" s="118"/>
      <c r="BF361" s="118"/>
      <c r="BG361" s="118"/>
    </row>
    <row r="362" spans="2:59" s="120" customFormat="1" x14ac:dyDescent="0.35">
      <c r="B362" s="118"/>
      <c r="C362" s="118"/>
      <c r="D362" s="118"/>
      <c r="E362" s="118"/>
      <c r="F362" s="118"/>
      <c r="G362" s="118"/>
      <c r="H362" s="118"/>
      <c r="I362" s="118"/>
      <c r="J362" s="118"/>
      <c r="K362" s="118"/>
      <c r="L362" s="118"/>
      <c r="M362" s="118"/>
      <c r="N362" s="118"/>
      <c r="O362" s="118"/>
      <c r="P362" s="118"/>
      <c r="Q362" s="118"/>
      <c r="R362" s="118"/>
      <c r="S362" s="118"/>
      <c r="T362" s="118"/>
      <c r="U362" s="118"/>
      <c r="V362" s="118"/>
      <c r="W362" s="118"/>
      <c r="X362" s="118"/>
      <c r="Y362" s="118"/>
      <c r="Z362" s="118"/>
      <c r="AA362" s="118"/>
      <c r="AB362" s="118"/>
      <c r="AC362" s="118"/>
      <c r="AD362" s="118"/>
      <c r="AE362" s="118"/>
      <c r="AF362" s="118"/>
      <c r="AG362" s="118"/>
      <c r="AH362" s="118"/>
      <c r="AI362" s="118"/>
      <c r="AJ362" s="118"/>
      <c r="AK362" s="118"/>
      <c r="AL362" s="118"/>
      <c r="AM362" s="118"/>
      <c r="AN362" s="118"/>
      <c r="AO362" s="118"/>
      <c r="AP362" s="118"/>
      <c r="AQ362" s="118"/>
      <c r="AR362" s="118"/>
      <c r="AS362" s="118"/>
      <c r="AT362" s="118"/>
      <c r="AU362" s="118"/>
      <c r="AV362" s="118"/>
      <c r="AW362" s="118"/>
      <c r="AX362" s="118"/>
      <c r="AY362" s="118"/>
      <c r="AZ362" s="118"/>
      <c r="BA362" s="118"/>
      <c r="BB362" s="118"/>
      <c r="BC362" s="118"/>
      <c r="BD362" s="118"/>
      <c r="BE362" s="118"/>
      <c r="BF362" s="118"/>
      <c r="BG362" s="118"/>
    </row>
    <row r="363" spans="2:59" s="120" customFormat="1" x14ac:dyDescent="0.35">
      <c r="B363" s="118"/>
      <c r="C363" s="118"/>
      <c r="D363" s="118"/>
      <c r="E363" s="118"/>
      <c r="F363" s="118"/>
      <c r="G363" s="118"/>
      <c r="H363" s="118"/>
      <c r="I363" s="118"/>
      <c r="J363" s="118"/>
      <c r="K363" s="118"/>
      <c r="L363" s="118"/>
      <c r="M363" s="118"/>
      <c r="N363" s="118"/>
      <c r="O363" s="118"/>
      <c r="P363" s="118"/>
      <c r="Q363" s="118"/>
      <c r="R363" s="118"/>
      <c r="S363" s="118"/>
      <c r="T363" s="118"/>
      <c r="U363" s="118"/>
      <c r="V363" s="118"/>
      <c r="W363" s="118"/>
      <c r="X363" s="118"/>
      <c r="Y363" s="118"/>
      <c r="Z363" s="118"/>
      <c r="AA363" s="118"/>
      <c r="AB363" s="118"/>
      <c r="AC363" s="118"/>
      <c r="AD363" s="118"/>
      <c r="AE363" s="118"/>
      <c r="AF363" s="118"/>
      <c r="AG363" s="118"/>
      <c r="AH363" s="118"/>
      <c r="AI363" s="118"/>
      <c r="AJ363" s="118"/>
      <c r="AK363" s="118"/>
      <c r="AL363" s="118"/>
      <c r="AM363" s="118"/>
      <c r="AN363" s="118"/>
      <c r="AO363" s="118"/>
      <c r="AP363" s="118"/>
      <c r="AQ363" s="118"/>
      <c r="AR363" s="118"/>
      <c r="AS363" s="118"/>
      <c r="AT363" s="118"/>
      <c r="AU363" s="118"/>
      <c r="AV363" s="118"/>
      <c r="AW363" s="118"/>
      <c r="AX363" s="118"/>
      <c r="AY363" s="118"/>
      <c r="AZ363" s="118"/>
      <c r="BA363" s="118"/>
      <c r="BB363" s="118"/>
      <c r="BC363" s="118"/>
      <c r="BD363" s="118"/>
      <c r="BE363" s="118"/>
      <c r="BF363" s="118"/>
      <c r="BG363" s="118"/>
    </row>
    <row r="364" spans="2:59" s="120" customFormat="1" x14ac:dyDescent="0.35">
      <c r="B364" s="118"/>
      <c r="C364" s="118"/>
      <c r="D364" s="118"/>
      <c r="E364" s="118"/>
      <c r="F364" s="118"/>
      <c r="G364" s="118"/>
      <c r="H364" s="118"/>
      <c r="I364" s="118"/>
      <c r="J364" s="118"/>
      <c r="K364" s="118"/>
      <c r="L364" s="118"/>
      <c r="M364" s="118"/>
      <c r="N364" s="118"/>
      <c r="O364" s="118"/>
      <c r="P364" s="118"/>
      <c r="Q364" s="118"/>
      <c r="R364" s="118"/>
      <c r="S364" s="118"/>
      <c r="T364" s="118"/>
      <c r="U364" s="118"/>
      <c r="V364" s="118"/>
      <c r="W364" s="118"/>
      <c r="X364" s="118"/>
      <c r="Y364" s="118"/>
      <c r="Z364" s="118"/>
      <c r="AA364" s="118"/>
      <c r="AB364" s="118"/>
      <c r="AC364" s="118"/>
      <c r="AD364" s="118"/>
      <c r="AE364" s="118"/>
      <c r="AF364" s="118"/>
      <c r="AG364" s="118"/>
      <c r="AH364" s="118"/>
      <c r="AI364" s="118"/>
      <c r="AJ364" s="118"/>
      <c r="AK364" s="118"/>
      <c r="AL364" s="118"/>
      <c r="AM364" s="118"/>
      <c r="AN364" s="118"/>
      <c r="AO364" s="118"/>
      <c r="AP364" s="118"/>
      <c r="AQ364" s="118"/>
      <c r="AR364" s="118"/>
      <c r="AS364" s="118"/>
      <c r="AT364" s="118"/>
      <c r="AU364" s="118"/>
      <c r="AV364" s="118"/>
      <c r="AW364" s="118"/>
      <c r="AX364" s="118"/>
      <c r="AY364" s="118"/>
      <c r="AZ364" s="118"/>
      <c r="BA364" s="118"/>
      <c r="BB364" s="118"/>
      <c r="BC364" s="118"/>
      <c r="BD364" s="118"/>
      <c r="BE364" s="118"/>
      <c r="BF364" s="118"/>
      <c r="BG364" s="118"/>
    </row>
    <row r="365" spans="2:59" s="120" customFormat="1" x14ac:dyDescent="0.35">
      <c r="B365" s="118"/>
      <c r="C365" s="118"/>
      <c r="D365" s="118"/>
      <c r="E365" s="118"/>
      <c r="F365" s="118"/>
      <c r="G365" s="118"/>
      <c r="H365" s="118"/>
      <c r="I365" s="118"/>
      <c r="J365" s="118"/>
      <c r="K365" s="118"/>
      <c r="L365" s="118"/>
      <c r="M365" s="118"/>
      <c r="N365" s="118"/>
      <c r="O365" s="118"/>
      <c r="P365" s="118"/>
      <c r="Q365" s="118"/>
      <c r="R365" s="118"/>
      <c r="S365" s="118"/>
      <c r="T365" s="118"/>
      <c r="U365" s="118"/>
      <c r="V365" s="118"/>
      <c r="W365" s="118"/>
      <c r="X365" s="118"/>
      <c r="Y365" s="118"/>
      <c r="Z365" s="118"/>
      <c r="AA365" s="118"/>
      <c r="AB365" s="118"/>
      <c r="AC365" s="118"/>
      <c r="AD365" s="118"/>
      <c r="AE365" s="118"/>
      <c r="AF365" s="118"/>
      <c r="AG365" s="118"/>
      <c r="AH365" s="118"/>
      <c r="AI365" s="118"/>
      <c r="AJ365" s="118"/>
      <c r="AK365" s="118"/>
      <c r="AL365" s="118"/>
      <c r="AM365" s="118"/>
      <c r="AN365" s="118"/>
      <c r="AO365" s="118"/>
      <c r="AP365" s="118"/>
      <c r="AQ365" s="118"/>
      <c r="AR365" s="118"/>
      <c r="AS365" s="118"/>
      <c r="AT365" s="118"/>
      <c r="AU365" s="118"/>
      <c r="AV365" s="118"/>
      <c r="AW365" s="118"/>
      <c r="AX365" s="118"/>
      <c r="AY365" s="118"/>
      <c r="AZ365" s="118"/>
      <c r="BA365" s="118"/>
      <c r="BB365" s="118"/>
      <c r="BC365" s="118"/>
      <c r="BD365" s="118"/>
      <c r="BE365" s="118"/>
      <c r="BF365" s="118"/>
      <c r="BG365" s="118"/>
    </row>
    <row r="366" spans="2:59" s="120" customFormat="1" x14ac:dyDescent="0.35">
      <c r="B366" s="118"/>
      <c r="C366" s="118"/>
      <c r="D366" s="118"/>
      <c r="E366" s="118"/>
      <c r="F366" s="118"/>
      <c r="G366" s="118"/>
      <c r="H366" s="118"/>
      <c r="I366" s="118"/>
      <c r="J366" s="118"/>
      <c r="K366" s="118"/>
      <c r="L366" s="118"/>
      <c r="M366" s="118"/>
      <c r="N366" s="118"/>
      <c r="O366" s="118"/>
      <c r="P366" s="118"/>
      <c r="Q366" s="118"/>
      <c r="R366" s="118"/>
      <c r="S366" s="118"/>
      <c r="T366" s="118"/>
      <c r="U366" s="118"/>
      <c r="V366" s="118"/>
      <c r="W366" s="118"/>
      <c r="X366" s="118"/>
      <c r="Y366" s="118"/>
      <c r="Z366" s="118"/>
      <c r="AA366" s="118"/>
      <c r="AB366" s="118"/>
      <c r="AC366" s="118"/>
      <c r="AD366" s="118"/>
      <c r="AE366" s="118"/>
      <c r="AF366" s="118"/>
      <c r="AG366" s="118"/>
      <c r="AH366" s="118"/>
      <c r="AI366" s="118"/>
      <c r="AJ366" s="118"/>
      <c r="AK366" s="118"/>
      <c r="AL366" s="118"/>
      <c r="AM366" s="118"/>
      <c r="AN366" s="118"/>
      <c r="AO366" s="118"/>
      <c r="AP366" s="118"/>
      <c r="AQ366" s="118"/>
      <c r="AR366" s="118"/>
      <c r="AS366" s="118"/>
      <c r="AT366" s="118"/>
      <c r="AU366" s="118"/>
      <c r="AV366" s="118"/>
      <c r="AW366" s="118"/>
      <c r="AX366" s="118"/>
      <c r="AY366" s="118"/>
      <c r="AZ366" s="118"/>
      <c r="BA366" s="118"/>
      <c r="BB366" s="118"/>
      <c r="BC366" s="118"/>
      <c r="BD366" s="118"/>
      <c r="BE366" s="118"/>
      <c r="BF366" s="118"/>
      <c r="BG366" s="118"/>
    </row>
    <row r="367" spans="2:59" s="120" customFormat="1" x14ac:dyDescent="0.35">
      <c r="B367" s="118"/>
      <c r="C367" s="118"/>
      <c r="D367" s="118"/>
      <c r="E367" s="118"/>
      <c r="F367" s="118"/>
      <c r="G367" s="118"/>
      <c r="H367" s="118"/>
      <c r="I367" s="118"/>
      <c r="J367" s="118"/>
      <c r="K367" s="118"/>
      <c r="L367" s="118"/>
      <c r="M367" s="118"/>
      <c r="N367" s="118"/>
      <c r="O367" s="118"/>
      <c r="P367" s="118"/>
      <c r="Q367" s="118"/>
      <c r="R367" s="118"/>
      <c r="S367" s="118"/>
      <c r="T367" s="118"/>
      <c r="U367" s="118"/>
      <c r="V367" s="118"/>
      <c r="W367" s="118"/>
      <c r="X367" s="118"/>
      <c r="Y367" s="118"/>
      <c r="Z367" s="118"/>
      <c r="AA367" s="118"/>
      <c r="AB367" s="118"/>
      <c r="AC367" s="118"/>
      <c r="AD367" s="118"/>
      <c r="AE367" s="118"/>
      <c r="AF367" s="118"/>
      <c r="AG367" s="118"/>
      <c r="AH367" s="118"/>
      <c r="AI367" s="118"/>
      <c r="AJ367" s="118"/>
      <c r="AK367" s="118"/>
      <c r="AL367" s="118"/>
      <c r="AM367" s="118"/>
      <c r="AN367" s="118"/>
      <c r="AO367" s="118"/>
      <c r="AP367" s="118"/>
      <c r="AQ367" s="118"/>
      <c r="AR367" s="118"/>
      <c r="AS367" s="118"/>
      <c r="AT367" s="118"/>
      <c r="AU367" s="118"/>
      <c r="AV367" s="118"/>
      <c r="AW367" s="118"/>
      <c r="AX367" s="118"/>
      <c r="AY367" s="118"/>
      <c r="AZ367" s="118"/>
      <c r="BA367" s="118"/>
      <c r="BB367" s="118"/>
      <c r="BC367" s="118"/>
      <c r="BD367" s="118"/>
      <c r="BE367" s="118"/>
      <c r="BF367" s="118"/>
      <c r="BG367" s="118"/>
    </row>
    <row r="368" spans="2:59" s="120" customFormat="1" x14ac:dyDescent="0.35">
      <c r="B368" s="118"/>
      <c r="C368" s="118"/>
      <c r="D368" s="118"/>
      <c r="E368" s="118"/>
      <c r="F368" s="118"/>
      <c r="G368" s="118"/>
      <c r="H368" s="118"/>
      <c r="I368" s="118"/>
      <c r="J368" s="118"/>
      <c r="K368" s="118"/>
      <c r="L368" s="118"/>
      <c r="M368" s="118"/>
      <c r="N368" s="118"/>
      <c r="O368" s="118"/>
      <c r="P368" s="118"/>
      <c r="Q368" s="118"/>
      <c r="R368" s="118"/>
      <c r="S368" s="118"/>
      <c r="T368" s="118"/>
      <c r="U368" s="118"/>
      <c r="V368" s="118"/>
      <c r="W368" s="118"/>
      <c r="X368" s="118"/>
      <c r="Y368" s="118"/>
      <c r="Z368" s="118"/>
      <c r="AA368" s="118"/>
      <c r="AB368" s="118"/>
      <c r="AC368" s="118"/>
      <c r="AD368" s="118"/>
      <c r="AE368" s="118"/>
      <c r="AF368" s="118"/>
      <c r="AG368" s="118"/>
      <c r="AH368" s="118"/>
      <c r="AI368" s="118"/>
      <c r="AJ368" s="118"/>
      <c r="AK368" s="118"/>
      <c r="AL368" s="118"/>
      <c r="AM368" s="118"/>
      <c r="AN368" s="118"/>
      <c r="AO368" s="118"/>
      <c r="AP368" s="118"/>
      <c r="AQ368" s="118"/>
      <c r="AR368" s="118"/>
      <c r="AS368" s="118"/>
      <c r="AT368" s="118"/>
      <c r="AU368" s="118"/>
      <c r="AV368" s="118"/>
      <c r="AW368" s="118"/>
      <c r="AX368" s="118"/>
      <c r="AY368" s="118"/>
      <c r="AZ368" s="118"/>
      <c r="BA368" s="118"/>
      <c r="BB368" s="118"/>
      <c r="BC368" s="118"/>
      <c r="BD368" s="118"/>
      <c r="BE368" s="118"/>
      <c r="BF368" s="118"/>
      <c r="BG368" s="118"/>
    </row>
    <row r="369" spans="2:59" s="120" customFormat="1" x14ac:dyDescent="0.35">
      <c r="B369" s="118"/>
      <c r="C369" s="118"/>
      <c r="D369" s="118"/>
      <c r="E369" s="118"/>
      <c r="F369" s="118"/>
      <c r="G369" s="118"/>
      <c r="H369" s="118"/>
      <c r="I369" s="118"/>
      <c r="J369" s="118"/>
      <c r="K369" s="118"/>
      <c r="L369" s="118"/>
      <c r="M369" s="118"/>
      <c r="N369" s="118"/>
      <c r="O369" s="118"/>
      <c r="P369" s="118"/>
      <c r="Q369" s="118"/>
      <c r="R369" s="118"/>
      <c r="S369" s="118"/>
      <c r="T369" s="118"/>
      <c r="U369" s="118"/>
      <c r="V369" s="118"/>
      <c r="W369" s="118"/>
      <c r="X369" s="118"/>
      <c r="Y369" s="118"/>
      <c r="Z369" s="118"/>
      <c r="AA369" s="118"/>
      <c r="AB369" s="118"/>
      <c r="AC369" s="118"/>
      <c r="AD369" s="118"/>
      <c r="AE369" s="118"/>
      <c r="AF369" s="118"/>
      <c r="AG369" s="118"/>
      <c r="AH369" s="118"/>
      <c r="AI369" s="118"/>
      <c r="AJ369" s="118"/>
      <c r="AK369" s="118"/>
      <c r="AL369" s="118"/>
      <c r="AM369" s="118"/>
      <c r="AN369" s="118"/>
      <c r="AO369" s="118"/>
      <c r="AP369" s="118"/>
      <c r="AQ369" s="118"/>
      <c r="AR369" s="118"/>
      <c r="AS369" s="118"/>
      <c r="AT369" s="118"/>
      <c r="AU369" s="118"/>
      <c r="AV369" s="118"/>
      <c r="AW369" s="118"/>
      <c r="AX369" s="118"/>
      <c r="AY369" s="118"/>
      <c r="AZ369" s="118"/>
      <c r="BA369" s="118"/>
      <c r="BB369" s="118"/>
      <c r="BC369" s="118"/>
      <c r="BD369" s="118"/>
      <c r="BE369" s="118"/>
      <c r="BF369" s="118"/>
      <c r="BG369" s="118"/>
    </row>
    <row r="370" spans="2:59" s="120" customFormat="1" x14ac:dyDescent="0.35">
      <c r="B370" s="118"/>
      <c r="C370" s="118"/>
      <c r="D370" s="118"/>
      <c r="E370" s="118"/>
      <c r="F370" s="118"/>
      <c r="G370" s="118"/>
      <c r="H370" s="118"/>
      <c r="I370" s="118"/>
      <c r="J370" s="118"/>
      <c r="K370" s="118"/>
      <c r="L370" s="118"/>
      <c r="M370" s="118"/>
      <c r="N370" s="118"/>
      <c r="O370" s="118"/>
      <c r="P370" s="118"/>
      <c r="Q370" s="118"/>
      <c r="R370" s="118"/>
      <c r="S370" s="118"/>
      <c r="T370" s="118"/>
      <c r="U370" s="118"/>
      <c r="V370" s="118"/>
      <c r="W370" s="118"/>
      <c r="X370" s="118"/>
      <c r="Y370" s="118"/>
      <c r="Z370" s="118"/>
      <c r="AA370" s="118"/>
      <c r="AB370" s="118"/>
      <c r="AC370" s="118"/>
      <c r="AD370" s="118"/>
      <c r="AE370" s="118"/>
      <c r="AF370" s="118"/>
      <c r="AG370" s="118"/>
      <c r="AH370" s="118"/>
      <c r="AI370" s="118"/>
      <c r="AJ370" s="118"/>
      <c r="AK370" s="118"/>
      <c r="AL370" s="118"/>
      <c r="AM370" s="118"/>
      <c r="AN370" s="118"/>
      <c r="AO370" s="118"/>
      <c r="AP370" s="118"/>
      <c r="AQ370" s="118"/>
      <c r="AR370" s="118"/>
      <c r="AS370" s="118"/>
      <c r="AT370" s="118"/>
      <c r="AU370" s="118"/>
      <c r="AV370" s="118"/>
      <c r="AW370" s="118"/>
      <c r="AX370" s="118"/>
      <c r="AY370" s="118"/>
      <c r="AZ370" s="118"/>
      <c r="BA370" s="118"/>
      <c r="BB370" s="118"/>
      <c r="BC370" s="118"/>
      <c r="BD370" s="118"/>
      <c r="BE370" s="118"/>
      <c r="BF370" s="118"/>
      <c r="BG370" s="118"/>
    </row>
    <row r="371" spans="2:59" s="120" customFormat="1" x14ac:dyDescent="0.35">
      <c r="B371" s="118"/>
      <c r="C371" s="118"/>
      <c r="D371" s="118"/>
      <c r="E371" s="118"/>
      <c r="F371" s="118"/>
      <c r="G371" s="118"/>
      <c r="H371" s="118"/>
      <c r="I371" s="118"/>
      <c r="J371" s="118"/>
      <c r="K371" s="118"/>
      <c r="L371" s="118"/>
      <c r="M371" s="118"/>
      <c r="N371" s="118"/>
      <c r="O371" s="118"/>
      <c r="P371" s="118"/>
      <c r="Q371" s="118"/>
      <c r="R371" s="118"/>
      <c r="S371" s="118"/>
      <c r="T371" s="118"/>
      <c r="U371" s="118"/>
      <c r="V371" s="118"/>
      <c r="W371" s="118"/>
      <c r="X371" s="118"/>
      <c r="Y371" s="118"/>
      <c r="Z371" s="118"/>
      <c r="AA371" s="118"/>
      <c r="AB371" s="118"/>
      <c r="AC371" s="118"/>
      <c r="AD371" s="118"/>
      <c r="AE371" s="118"/>
      <c r="AF371" s="118"/>
      <c r="AG371" s="118"/>
      <c r="AH371" s="118"/>
      <c r="AI371" s="118"/>
      <c r="AJ371" s="118"/>
      <c r="AK371" s="118"/>
      <c r="AL371" s="118"/>
      <c r="AM371" s="118"/>
      <c r="AN371" s="118"/>
      <c r="AO371" s="118"/>
      <c r="AP371" s="118"/>
      <c r="AQ371" s="118"/>
      <c r="AR371" s="118"/>
      <c r="AS371" s="118"/>
      <c r="AT371" s="118"/>
      <c r="AU371" s="118"/>
      <c r="AV371" s="118"/>
      <c r="AW371" s="118"/>
      <c r="AX371" s="118"/>
      <c r="AY371" s="118"/>
      <c r="AZ371" s="118"/>
      <c r="BA371" s="118"/>
      <c r="BB371" s="118"/>
      <c r="BC371" s="118"/>
      <c r="BD371" s="118"/>
      <c r="BE371" s="118"/>
      <c r="BF371" s="118"/>
      <c r="BG371" s="118"/>
    </row>
    <row r="372" spans="2:59" s="120" customFormat="1" x14ac:dyDescent="0.35">
      <c r="B372" s="118"/>
      <c r="C372" s="118"/>
      <c r="D372" s="118"/>
      <c r="E372" s="118"/>
      <c r="F372" s="118"/>
      <c r="G372" s="118"/>
      <c r="H372" s="118"/>
      <c r="I372" s="118"/>
      <c r="J372" s="118"/>
      <c r="K372" s="118"/>
      <c r="L372" s="118"/>
      <c r="M372" s="118"/>
      <c r="N372" s="118"/>
      <c r="O372" s="118"/>
      <c r="P372" s="118"/>
      <c r="Q372" s="118"/>
      <c r="R372" s="118"/>
      <c r="S372" s="118"/>
      <c r="T372" s="118"/>
      <c r="U372" s="118"/>
      <c r="V372" s="118"/>
      <c r="W372" s="118"/>
      <c r="X372" s="118"/>
      <c r="Y372" s="118"/>
      <c r="Z372" s="118"/>
      <c r="AA372" s="118"/>
      <c r="AB372" s="118"/>
      <c r="AC372" s="118"/>
      <c r="AD372" s="118"/>
      <c r="AE372" s="118"/>
      <c r="AF372" s="118"/>
      <c r="AG372" s="118"/>
      <c r="AH372" s="118"/>
      <c r="AI372" s="118"/>
      <c r="AJ372" s="118"/>
      <c r="AK372" s="118"/>
      <c r="AL372" s="118"/>
      <c r="AM372" s="118"/>
      <c r="AN372" s="118"/>
      <c r="AO372" s="118"/>
      <c r="AP372" s="118"/>
      <c r="AQ372" s="118"/>
      <c r="AR372" s="118"/>
      <c r="AS372" s="118"/>
      <c r="AT372" s="118"/>
      <c r="AU372" s="118"/>
      <c r="AV372" s="118"/>
      <c r="AW372" s="118"/>
      <c r="AX372" s="118"/>
      <c r="AY372" s="118"/>
      <c r="AZ372" s="118"/>
      <c r="BA372" s="118"/>
      <c r="BB372" s="118"/>
      <c r="BC372" s="118"/>
      <c r="BD372" s="118"/>
      <c r="BE372" s="118"/>
      <c r="BF372" s="118"/>
      <c r="BG372" s="118"/>
    </row>
    <row r="373" spans="2:59" s="120" customFormat="1" x14ac:dyDescent="0.35">
      <c r="B373" s="118"/>
      <c r="C373" s="118"/>
      <c r="D373" s="118"/>
      <c r="E373" s="118"/>
      <c r="F373" s="118"/>
      <c r="G373" s="118"/>
      <c r="H373" s="118"/>
      <c r="I373" s="118"/>
      <c r="J373" s="118"/>
      <c r="K373" s="118"/>
      <c r="L373" s="118"/>
      <c r="M373" s="118"/>
      <c r="N373" s="118"/>
      <c r="O373" s="118"/>
      <c r="P373" s="118"/>
      <c r="Q373" s="118"/>
      <c r="R373" s="118"/>
      <c r="S373" s="118"/>
      <c r="T373" s="118"/>
      <c r="U373" s="118"/>
      <c r="V373" s="118"/>
      <c r="W373" s="118"/>
      <c r="X373" s="118"/>
      <c r="Y373" s="118"/>
      <c r="Z373" s="118"/>
      <c r="AA373" s="118"/>
      <c r="AB373" s="118"/>
      <c r="AC373" s="118"/>
      <c r="AD373" s="118"/>
      <c r="AE373" s="118"/>
      <c r="AF373" s="118"/>
      <c r="AG373" s="118"/>
      <c r="AH373" s="118"/>
      <c r="AI373" s="118"/>
      <c r="AJ373" s="118"/>
      <c r="AK373" s="118"/>
      <c r="AL373" s="118"/>
      <c r="AM373" s="118"/>
      <c r="AN373" s="118"/>
      <c r="AO373" s="118"/>
      <c r="AP373" s="118"/>
      <c r="AQ373" s="118"/>
      <c r="AR373" s="118"/>
      <c r="AS373" s="118"/>
      <c r="AT373" s="118"/>
      <c r="AU373" s="118"/>
      <c r="AV373" s="118"/>
      <c r="AW373" s="118"/>
      <c r="AX373" s="118"/>
      <c r="AY373" s="118"/>
      <c r="AZ373" s="118"/>
      <c r="BA373" s="118"/>
      <c r="BB373" s="118"/>
      <c r="BC373" s="118"/>
      <c r="BD373" s="118"/>
      <c r="BE373" s="118"/>
      <c r="BF373" s="118"/>
      <c r="BG373" s="118"/>
    </row>
    <row r="374" spans="2:59" s="120" customFormat="1" x14ac:dyDescent="0.35">
      <c r="B374" s="118"/>
      <c r="C374" s="118"/>
      <c r="D374" s="118"/>
      <c r="E374" s="118"/>
      <c r="F374" s="118"/>
      <c r="G374" s="118"/>
      <c r="H374" s="118"/>
      <c r="I374" s="118"/>
      <c r="J374" s="118"/>
      <c r="K374" s="118"/>
      <c r="L374" s="118"/>
      <c r="M374" s="118"/>
      <c r="N374" s="118"/>
      <c r="O374" s="118"/>
      <c r="P374" s="118"/>
      <c r="Q374" s="118"/>
      <c r="R374" s="118"/>
      <c r="S374" s="118"/>
      <c r="T374" s="118"/>
      <c r="U374" s="118"/>
      <c r="V374" s="118"/>
      <c r="W374" s="118"/>
      <c r="X374" s="118"/>
      <c r="Y374" s="118"/>
      <c r="Z374" s="118"/>
      <c r="AA374" s="118"/>
      <c r="AB374" s="118"/>
      <c r="AC374" s="118"/>
      <c r="AD374" s="118"/>
      <c r="AE374" s="118"/>
      <c r="AF374" s="118"/>
      <c r="AG374" s="118"/>
      <c r="AH374" s="118"/>
      <c r="AI374" s="118"/>
      <c r="AJ374" s="118"/>
      <c r="AK374" s="118"/>
      <c r="AL374" s="118"/>
      <c r="AM374" s="118"/>
      <c r="AN374" s="118"/>
      <c r="AO374" s="118"/>
      <c r="AP374" s="118"/>
      <c r="AQ374" s="118"/>
      <c r="AR374" s="118"/>
      <c r="AS374" s="118"/>
      <c r="AT374" s="118"/>
      <c r="AU374" s="118"/>
      <c r="AV374" s="118"/>
      <c r="AW374" s="118"/>
      <c r="AX374" s="118"/>
      <c r="AY374" s="118"/>
      <c r="AZ374" s="118"/>
      <c r="BA374" s="118"/>
      <c r="BB374" s="118"/>
      <c r="BC374" s="118"/>
      <c r="BD374" s="118"/>
      <c r="BE374" s="118"/>
      <c r="BF374" s="118"/>
      <c r="BG374" s="118"/>
    </row>
    <row r="375" spans="2:59" s="120" customFormat="1" x14ac:dyDescent="0.35">
      <c r="B375" s="118"/>
      <c r="C375" s="118"/>
      <c r="D375" s="118"/>
      <c r="E375" s="118"/>
      <c r="F375" s="118"/>
      <c r="G375" s="118"/>
      <c r="H375" s="118"/>
      <c r="I375" s="118"/>
      <c r="J375" s="118"/>
      <c r="K375" s="118"/>
      <c r="L375" s="118"/>
      <c r="M375" s="118"/>
      <c r="N375" s="118"/>
      <c r="O375" s="118"/>
      <c r="P375" s="118"/>
      <c r="Q375" s="118"/>
      <c r="R375" s="118"/>
      <c r="S375" s="118"/>
      <c r="T375" s="118"/>
      <c r="U375" s="118"/>
      <c r="V375" s="118"/>
      <c r="W375" s="118"/>
      <c r="X375" s="118"/>
      <c r="Y375" s="118"/>
      <c r="Z375" s="118"/>
      <c r="AA375" s="118"/>
      <c r="AB375" s="118"/>
      <c r="AC375" s="118"/>
      <c r="AD375" s="118"/>
      <c r="AE375" s="118"/>
      <c r="AF375" s="118"/>
      <c r="AG375" s="118"/>
      <c r="AH375" s="118"/>
      <c r="AI375" s="118"/>
      <c r="AJ375" s="118"/>
      <c r="AK375" s="118"/>
      <c r="AL375" s="118"/>
      <c r="AM375" s="118"/>
      <c r="AN375" s="118"/>
      <c r="AO375" s="118"/>
      <c r="AP375" s="118"/>
      <c r="AQ375" s="118"/>
      <c r="AR375" s="118"/>
      <c r="AS375" s="118"/>
      <c r="AT375" s="118"/>
      <c r="AU375" s="118"/>
      <c r="AV375" s="118"/>
      <c r="AW375" s="118"/>
      <c r="AX375" s="118"/>
      <c r="AY375" s="118"/>
      <c r="AZ375" s="118"/>
      <c r="BA375" s="118"/>
      <c r="BB375" s="118"/>
      <c r="BC375" s="118"/>
      <c r="BD375" s="118"/>
      <c r="BE375" s="118"/>
      <c r="BF375" s="118"/>
      <c r="BG375" s="118"/>
    </row>
    <row r="376" spans="2:59" s="120" customFormat="1" x14ac:dyDescent="0.35">
      <c r="B376" s="118"/>
      <c r="C376" s="118"/>
      <c r="D376" s="118"/>
      <c r="E376" s="118"/>
      <c r="F376" s="118"/>
      <c r="G376" s="118"/>
      <c r="H376" s="118"/>
      <c r="I376" s="118"/>
      <c r="J376" s="118"/>
      <c r="K376" s="118"/>
      <c r="L376" s="118"/>
      <c r="M376" s="118"/>
      <c r="N376" s="118"/>
      <c r="O376" s="118"/>
      <c r="P376" s="118"/>
      <c r="Q376" s="118"/>
      <c r="R376" s="118"/>
      <c r="S376" s="118"/>
      <c r="T376" s="118"/>
      <c r="U376" s="118"/>
      <c r="V376" s="118"/>
      <c r="W376" s="118"/>
      <c r="X376" s="118"/>
      <c r="Y376" s="118"/>
      <c r="Z376" s="118"/>
      <c r="AA376" s="118"/>
      <c r="AB376" s="118"/>
      <c r="AC376" s="118"/>
      <c r="AD376" s="118"/>
      <c r="AE376" s="118"/>
      <c r="AF376" s="118"/>
      <c r="AG376" s="118"/>
      <c r="AH376" s="118"/>
      <c r="AI376" s="118"/>
      <c r="AJ376" s="118"/>
      <c r="AK376" s="118"/>
      <c r="AL376" s="118"/>
      <c r="AM376" s="118"/>
      <c r="AN376" s="118"/>
      <c r="AO376" s="118"/>
      <c r="AP376" s="118"/>
      <c r="AQ376" s="118"/>
      <c r="AR376" s="118"/>
      <c r="AS376" s="118"/>
      <c r="AT376" s="118"/>
      <c r="AU376" s="118"/>
      <c r="AV376" s="118"/>
      <c r="AW376" s="118"/>
      <c r="AX376" s="118"/>
      <c r="AY376" s="118"/>
      <c r="AZ376" s="118"/>
      <c r="BA376" s="118"/>
      <c r="BB376" s="118"/>
      <c r="BC376" s="118"/>
      <c r="BD376" s="118"/>
      <c r="BE376" s="118"/>
      <c r="BF376" s="118"/>
      <c r="BG376" s="118"/>
    </row>
    <row r="377" spans="2:59" s="120" customFormat="1" x14ac:dyDescent="0.35">
      <c r="B377" s="118"/>
      <c r="C377" s="118"/>
      <c r="D377" s="118"/>
      <c r="E377" s="118"/>
      <c r="F377" s="118"/>
      <c r="G377" s="118"/>
      <c r="H377" s="118"/>
      <c r="I377" s="118"/>
      <c r="J377" s="118"/>
      <c r="K377" s="118"/>
      <c r="L377" s="118"/>
      <c r="M377" s="118"/>
      <c r="N377" s="118"/>
      <c r="O377" s="118"/>
      <c r="P377" s="118"/>
      <c r="Q377" s="118"/>
      <c r="R377" s="118"/>
      <c r="S377" s="118"/>
      <c r="T377" s="118"/>
      <c r="U377" s="118"/>
      <c r="V377" s="118"/>
      <c r="W377" s="118"/>
      <c r="X377" s="118"/>
      <c r="Y377" s="118"/>
      <c r="Z377" s="118"/>
      <c r="AA377" s="118"/>
      <c r="AB377" s="118"/>
      <c r="AC377" s="118"/>
      <c r="AD377" s="118"/>
      <c r="AE377" s="118"/>
      <c r="AF377" s="118"/>
      <c r="AG377" s="118"/>
      <c r="AH377" s="118"/>
      <c r="AI377" s="118"/>
      <c r="AJ377" s="118"/>
      <c r="AK377" s="118"/>
      <c r="AL377" s="118"/>
      <c r="AM377" s="118"/>
      <c r="AN377" s="118"/>
      <c r="AO377" s="118"/>
      <c r="AP377" s="118"/>
      <c r="AQ377" s="118"/>
      <c r="AR377" s="118"/>
      <c r="AS377" s="118"/>
      <c r="AT377" s="118"/>
      <c r="AU377" s="118"/>
      <c r="AV377" s="118"/>
      <c r="AW377" s="118"/>
      <c r="AX377" s="118"/>
      <c r="AY377" s="118"/>
      <c r="AZ377" s="118"/>
      <c r="BA377" s="118"/>
      <c r="BB377" s="118"/>
      <c r="BC377" s="118"/>
      <c r="BD377" s="118"/>
      <c r="BE377" s="118"/>
      <c r="BF377" s="118"/>
      <c r="BG377" s="118"/>
    </row>
    <row r="378" spans="2:59" s="120" customFormat="1" x14ac:dyDescent="0.35">
      <c r="B378" s="118"/>
      <c r="C378" s="118"/>
      <c r="D378" s="118"/>
      <c r="E378" s="118"/>
      <c r="F378" s="118"/>
      <c r="G378" s="118"/>
      <c r="H378" s="118"/>
      <c r="I378" s="118"/>
      <c r="J378" s="118"/>
      <c r="K378" s="118"/>
      <c r="L378" s="118"/>
      <c r="M378" s="118"/>
      <c r="N378" s="118"/>
      <c r="O378" s="118"/>
      <c r="P378" s="118"/>
      <c r="Q378" s="118"/>
      <c r="R378" s="118"/>
      <c r="S378" s="118"/>
      <c r="T378" s="118"/>
      <c r="U378" s="118"/>
      <c r="V378" s="118"/>
      <c r="W378" s="118"/>
      <c r="X378" s="118"/>
      <c r="Y378" s="118"/>
      <c r="Z378" s="118"/>
      <c r="AA378" s="118"/>
      <c r="AB378" s="118"/>
      <c r="AC378" s="118"/>
      <c r="AD378" s="118"/>
      <c r="AE378" s="118"/>
      <c r="AF378" s="118"/>
      <c r="AG378" s="118"/>
      <c r="AH378" s="118"/>
      <c r="AI378" s="118"/>
      <c r="AJ378" s="118"/>
      <c r="AK378" s="118"/>
      <c r="AL378" s="118"/>
      <c r="AM378" s="118"/>
      <c r="AN378" s="118"/>
      <c r="AO378" s="118"/>
      <c r="AP378" s="118"/>
      <c r="AQ378" s="118"/>
      <c r="AR378" s="118"/>
      <c r="AS378" s="118"/>
      <c r="AT378" s="118"/>
      <c r="AU378" s="118"/>
      <c r="AV378" s="118"/>
      <c r="AW378" s="118"/>
      <c r="AX378" s="118"/>
      <c r="AY378" s="118"/>
      <c r="AZ378" s="118"/>
      <c r="BA378" s="118"/>
      <c r="BB378" s="118"/>
      <c r="BC378" s="118"/>
      <c r="BD378" s="118"/>
      <c r="BE378" s="118"/>
      <c r="BF378" s="118"/>
      <c r="BG378" s="118"/>
    </row>
    <row r="379" spans="2:59" s="120" customFormat="1" x14ac:dyDescent="0.35">
      <c r="B379" s="118"/>
      <c r="C379" s="118"/>
      <c r="D379" s="118"/>
      <c r="E379" s="118"/>
      <c r="F379" s="118"/>
      <c r="G379" s="118"/>
      <c r="H379" s="118"/>
      <c r="I379" s="118"/>
      <c r="J379" s="118"/>
      <c r="K379" s="118"/>
      <c r="L379" s="118"/>
      <c r="M379" s="118"/>
      <c r="N379" s="118"/>
      <c r="O379" s="118"/>
      <c r="P379" s="118"/>
      <c r="Q379" s="118"/>
      <c r="R379" s="118"/>
      <c r="S379" s="118"/>
      <c r="T379" s="118"/>
      <c r="U379" s="118"/>
      <c r="V379" s="118"/>
      <c r="W379" s="118"/>
      <c r="X379" s="118"/>
      <c r="Y379" s="118"/>
      <c r="Z379" s="118"/>
      <c r="AA379" s="118"/>
      <c r="AB379" s="118"/>
      <c r="AC379" s="118"/>
      <c r="AD379" s="118"/>
      <c r="AE379" s="118"/>
      <c r="AF379" s="118"/>
      <c r="AG379" s="118"/>
      <c r="AH379" s="118"/>
      <c r="AI379" s="118"/>
      <c r="AJ379" s="118"/>
      <c r="AK379" s="118"/>
      <c r="AL379" s="118"/>
      <c r="AM379" s="118"/>
      <c r="AN379" s="118"/>
      <c r="AO379" s="118"/>
      <c r="AP379" s="118"/>
      <c r="AQ379" s="118"/>
      <c r="AR379" s="118"/>
      <c r="AS379" s="118"/>
      <c r="AT379" s="118"/>
      <c r="AU379" s="118"/>
      <c r="AV379" s="118"/>
      <c r="AW379" s="118"/>
      <c r="AX379" s="118"/>
      <c r="AY379" s="118"/>
      <c r="AZ379" s="118"/>
      <c r="BA379" s="118"/>
      <c r="BB379" s="118"/>
      <c r="BC379" s="118"/>
      <c r="BD379" s="118"/>
      <c r="BE379" s="118"/>
      <c r="BF379" s="118"/>
      <c r="BG379" s="118"/>
    </row>
    <row r="380" spans="2:59" s="120" customFormat="1" x14ac:dyDescent="0.35">
      <c r="B380" s="118"/>
      <c r="C380" s="118"/>
      <c r="D380" s="118"/>
      <c r="E380" s="118"/>
      <c r="F380" s="118"/>
      <c r="G380" s="118"/>
      <c r="H380" s="118"/>
      <c r="I380" s="118"/>
      <c r="J380" s="118"/>
      <c r="K380" s="118"/>
      <c r="L380" s="118"/>
      <c r="M380" s="118"/>
      <c r="N380" s="118"/>
      <c r="O380" s="118"/>
      <c r="P380" s="118"/>
      <c r="Q380" s="118"/>
      <c r="R380" s="118"/>
      <c r="S380" s="118"/>
      <c r="T380" s="118"/>
      <c r="U380" s="118"/>
      <c r="V380" s="118"/>
      <c r="W380" s="118"/>
      <c r="X380" s="118"/>
      <c r="Y380" s="118"/>
      <c r="Z380" s="118"/>
      <c r="AA380" s="118"/>
      <c r="AB380" s="118"/>
      <c r="AC380" s="118"/>
      <c r="AD380" s="118"/>
      <c r="AE380" s="118"/>
      <c r="AF380" s="118"/>
      <c r="AG380" s="118"/>
      <c r="AH380" s="118"/>
      <c r="AI380" s="118"/>
      <c r="AJ380" s="118"/>
      <c r="AK380" s="118"/>
      <c r="AL380" s="118"/>
      <c r="AM380" s="118"/>
      <c r="AN380" s="118"/>
      <c r="AO380" s="118"/>
      <c r="AP380" s="118"/>
      <c r="AQ380" s="118"/>
      <c r="AR380" s="118"/>
      <c r="AS380" s="118"/>
      <c r="AT380" s="118"/>
      <c r="AU380" s="118"/>
      <c r="AV380" s="118"/>
      <c r="AW380" s="118"/>
      <c r="AX380" s="118"/>
      <c r="AY380" s="118"/>
      <c r="AZ380" s="118"/>
      <c r="BA380" s="118"/>
      <c r="BB380" s="118"/>
      <c r="BC380" s="118"/>
      <c r="BD380" s="118"/>
      <c r="BE380" s="118"/>
      <c r="BF380" s="118"/>
      <c r="BG380" s="118"/>
    </row>
  </sheetData>
  <sheetProtection algorithmName="SHA-512" hashValue="EaETMiSwZv+sP6vrt8fW1CWx15TYCph9e2BCjDTHHuslPxYvnHermpeqvkv8wXySoxHVELSWFr1YtpKIGJjXHQ==" saltValue="urmIj2z1txLoAwyToSPfXg==" spinCount="100000" sheet="1" objects="1" scenarios="1"/>
  <mergeCells count="212">
    <mergeCell ref="D4:G4"/>
    <mergeCell ref="H4:K4"/>
    <mergeCell ref="L4:O4"/>
    <mergeCell ref="D37:G37"/>
    <mergeCell ref="H37:K37"/>
    <mergeCell ref="L37:O37"/>
    <mergeCell ref="D5:D36"/>
    <mergeCell ref="O5:O36"/>
    <mergeCell ref="N15:N17"/>
    <mergeCell ref="L5:L36"/>
    <mergeCell ref="K5:K36"/>
    <mergeCell ref="J15:J17"/>
    <mergeCell ref="I6:J6"/>
    <mergeCell ref="M6:N6"/>
    <mergeCell ref="H5:H36"/>
    <mergeCell ref="F25:F27"/>
    <mergeCell ref="F20:F22"/>
    <mergeCell ref="F15:F17"/>
    <mergeCell ref="F10:F12"/>
    <mergeCell ref="E7:F7"/>
    <mergeCell ref="E8:F8"/>
    <mergeCell ref="E6:F6"/>
    <mergeCell ref="AR4:AU4"/>
    <mergeCell ref="AV4:AY4"/>
    <mergeCell ref="AZ4:BC4"/>
    <mergeCell ref="BD4:BG4"/>
    <mergeCell ref="AU5:AU37"/>
    <mergeCell ref="AV5:AV37"/>
    <mergeCell ref="BE37:BF37"/>
    <mergeCell ref="BG5:BG37"/>
    <mergeCell ref="BA5:BB5"/>
    <mergeCell ref="BE5:BF5"/>
    <mergeCell ref="AW5:AX5"/>
    <mergeCell ref="AS37:AT37"/>
    <mergeCell ref="AW37:AX37"/>
    <mergeCell ref="BA37:BB37"/>
    <mergeCell ref="AY5:AY37"/>
    <mergeCell ref="AZ5:AZ37"/>
    <mergeCell ref="AT30:AT32"/>
    <mergeCell ref="AT10:AT12"/>
    <mergeCell ref="AT15:AT17"/>
    <mergeCell ref="AS7:AT7"/>
    <mergeCell ref="AS8:AT8"/>
    <mergeCell ref="AS6:AT6"/>
    <mergeCell ref="AT20:AT22"/>
    <mergeCell ref="AT25:AT27"/>
    <mergeCell ref="AN4:AQ4"/>
    <mergeCell ref="P4:S4"/>
    <mergeCell ref="S5:S37"/>
    <mergeCell ref="Q37:R37"/>
    <mergeCell ref="P5:P37"/>
    <mergeCell ref="X5:X37"/>
    <mergeCell ref="X4:AA4"/>
    <mergeCell ref="AB4:AE4"/>
    <mergeCell ref="AF4:AI4"/>
    <mergeCell ref="AJ4:AM4"/>
    <mergeCell ref="AK5:AL5"/>
    <mergeCell ref="Y37:Z37"/>
    <mergeCell ref="AC37:AD37"/>
    <mergeCell ref="AG37:AH37"/>
    <mergeCell ref="AK37:AL37"/>
    <mergeCell ref="AO37:AP37"/>
    <mergeCell ref="AA5:AA37"/>
    <mergeCell ref="AB5:AB37"/>
    <mergeCell ref="AE5:AE37"/>
    <mergeCell ref="AF5:AF37"/>
    <mergeCell ref="AI5:AI37"/>
    <mergeCell ref="AJ5:AJ37"/>
    <mergeCell ref="AM5:AM37"/>
    <mergeCell ref="AN5:AN37"/>
    <mergeCell ref="Q5:R5"/>
    <mergeCell ref="Y5:Z5"/>
    <mergeCell ref="AC5:AD5"/>
    <mergeCell ref="AG5:AH5"/>
    <mergeCell ref="BC5:BC37"/>
    <mergeCell ref="BD5:BD37"/>
    <mergeCell ref="AQ5:AQ37"/>
    <mergeCell ref="AR5:AR37"/>
    <mergeCell ref="AO5:AP5"/>
    <mergeCell ref="AS5:AT5"/>
    <mergeCell ref="Q6:R6"/>
    <mergeCell ref="Z30:Z32"/>
    <mergeCell ref="Y36:Z36"/>
    <mergeCell ref="Y7:Z7"/>
    <mergeCell ref="Y8:Z8"/>
    <mergeCell ref="Z10:Z12"/>
    <mergeCell ref="Z15:Z17"/>
    <mergeCell ref="Z20:Z22"/>
    <mergeCell ref="Z25:Z27"/>
    <mergeCell ref="Y35:Z35"/>
    <mergeCell ref="Y6:Z6"/>
    <mergeCell ref="Q36:R36"/>
    <mergeCell ref="R10:R12"/>
    <mergeCell ref="R15:R17"/>
    <mergeCell ref="C5:C36"/>
    <mergeCell ref="N30:N32"/>
    <mergeCell ref="J30:J32"/>
    <mergeCell ref="J10:J12"/>
    <mergeCell ref="N10:N12"/>
    <mergeCell ref="I7:J7"/>
    <mergeCell ref="I8:J8"/>
    <mergeCell ref="M7:N7"/>
    <mergeCell ref="M8:N8"/>
    <mergeCell ref="J20:J22"/>
    <mergeCell ref="J25:J27"/>
    <mergeCell ref="N25:N27"/>
    <mergeCell ref="N20:N22"/>
    <mergeCell ref="G5:G36"/>
    <mergeCell ref="E5:F5"/>
    <mergeCell ref="I5:J5"/>
    <mergeCell ref="M5:N5"/>
    <mergeCell ref="I35:J35"/>
    <mergeCell ref="I36:J36"/>
    <mergeCell ref="M35:N35"/>
    <mergeCell ref="M36:N36"/>
    <mergeCell ref="E35:F35"/>
    <mergeCell ref="E36:F36"/>
    <mergeCell ref="F30:F32"/>
    <mergeCell ref="R20:R22"/>
    <mergeCell ref="R25:R27"/>
    <mergeCell ref="R30:R32"/>
    <mergeCell ref="Q35:R35"/>
    <mergeCell ref="Q7:R7"/>
    <mergeCell ref="Q8:R8"/>
    <mergeCell ref="AK36:AL36"/>
    <mergeCell ref="AC6:AD6"/>
    <mergeCell ref="AC7:AD7"/>
    <mergeCell ref="AC8:AD8"/>
    <mergeCell ref="AD15:AD17"/>
    <mergeCell ref="AC36:AD36"/>
    <mergeCell ref="AC35:AD35"/>
    <mergeCell ref="AH30:AH32"/>
    <mergeCell ref="AH20:AH22"/>
    <mergeCell ref="AH10:AH12"/>
    <mergeCell ref="AH25:AH27"/>
    <mergeCell ref="AH15:AH17"/>
    <mergeCell ref="AG6:AH6"/>
    <mergeCell ref="AG35:AH35"/>
    <mergeCell ref="AG8:AH8"/>
    <mergeCell ref="AG7:AH7"/>
    <mergeCell ref="AG36:AH36"/>
    <mergeCell ref="AD30:AD32"/>
    <mergeCell ref="AD25:AD27"/>
    <mergeCell ref="AD20:AD22"/>
    <mergeCell ref="AD10:AD12"/>
    <mergeCell ref="AL30:AL32"/>
    <mergeCell ref="AL20:AL22"/>
    <mergeCell ref="AL10:AL12"/>
    <mergeCell ref="AL25:AL27"/>
    <mergeCell ref="AL15:AL17"/>
    <mergeCell ref="AK6:AL6"/>
    <mergeCell ref="AK35:AL35"/>
    <mergeCell ref="AK7:AL7"/>
    <mergeCell ref="AK8:AL8"/>
    <mergeCell ref="AO6:AP6"/>
    <mergeCell ref="AO35:AP35"/>
    <mergeCell ref="AO7:AP7"/>
    <mergeCell ref="AP25:AP27"/>
    <mergeCell ref="AO8:AP8"/>
    <mergeCell ref="AO36:AP36"/>
    <mergeCell ref="AS35:AT35"/>
    <mergeCell ref="AS36:AT36"/>
    <mergeCell ref="AP30:AP32"/>
    <mergeCell ref="AP20:AP22"/>
    <mergeCell ref="AP10:AP12"/>
    <mergeCell ref="AP15:AP17"/>
    <mergeCell ref="AW36:AX36"/>
    <mergeCell ref="AW7:AX7"/>
    <mergeCell ref="AX10:AX12"/>
    <mergeCell ref="AX20:AX22"/>
    <mergeCell ref="AX30:AX32"/>
    <mergeCell ref="AX25:AX27"/>
    <mergeCell ref="AW35:AX35"/>
    <mergeCell ref="AW8:AX8"/>
    <mergeCell ref="AW6:AX6"/>
    <mergeCell ref="AX15:AX17"/>
    <mergeCell ref="BB10:BB12"/>
    <mergeCell ref="BA36:BB36"/>
    <mergeCell ref="BA35:BB35"/>
    <mergeCell ref="BB25:BB27"/>
    <mergeCell ref="BA6:BB6"/>
    <mergeCell ref="BA8:BB8"/>
    <mergeCell ref="BB30:BB32"/>
    <mergeCell ref="BA7:BB7"/>
    <mergeCell ref="BA9:BB9"/>
    <mergeCell ref="BB20:BB22"/>
    <mergeCell ref="BB15:BB17"/>
    <mergeCell ref="BF20:BF22"/>
    <mergeCell ref="BF15:BF17"/>
    <mergeCell ref="BF25:BF27"/>
    <mergeCell ref="BF10:BF12"/>
    <mergeCell ref="BE36:BF36"/>
    <mergeCell ref="BE35:BF35"/>
    <mergeCell ref="BE7:BF7"/>
    <mergeCell ref="BE8:BF8"/>
    <mergeCell ref="BE6:BF6"/>
    <mergeCell ref="BF30:BF32"/>
    <mergeCell ref="T5:T37"/>
    <mergeCell ref="T4:W4"/>
    <mergeCell ref="V10:V12"/>
    <mergeCell ref="V15:V17"/>
    <mergeCell ref="V20:V22"/>
    <mergeCell ref="V25:V27"/>
    <mergeCell ref="V30:V32"/>
    <mergeCell ref="W5:W37"/>
    <mergeCell ref="U5:V5"/>
    <mergeCell ref="U6:V6"/>
    <mergeCell ref="U7:V7"/>
    <mergeCell ref="U8:V8"/>
    <mergeCell ref="U37:V37"/>
    <mergeCell ref="U35:V35"/>
    <mergeCell ref="U36:V36"/>
  </mergeCells>
  <conditionalFormatting sqref="P4:S4 P5:P37 W5:W37 S5:T37">
    <cfRule type="cellIs" dxfId="31" priority="110" operator="between">
      <formula>1</formula>
      <formula>900</formula>
    </cfRule>
  </conditionalFormatting>
  <conditionalFormatting sqref="Q37:R37">
    <cfRule type="cellIs" dxfId="30" priority="105" operator="between">
      <formula>1</formula>
      <formula>900</formula>
    </cfRule>
  </conditionalFormatting>
  <conditionalFormatting sqref="X4:AA4 AA5:AA37 X5:X37">
    <cfRule type="cellIs" dxfId="29" priority="104" operator="between">
      <formula>1000</formula>
      <formula>10000</formula>
    </cfRule>
  </conditionalFormatting>
  <conditionalFormatting sqref="Y37:Z37">
    <cfRule type="cellIs" dxfId="28" priority="101" operator="between">
      <formula>1000</formula>
      <formula>10000</formula>
    </cfRule>
  </conditionalFormatting>
  <conditionalFormatting sqref="AB4:AE4 AE5:AE37">
    <cfRule type="cellIs" dxfId="27" priority="99" operator="between">
      <formula>900</formula>
      <formula>5000</formula>
    </cfRule>
  </conditionalFormatting>
  <conditionalFormatting sqref="AF5:AF37 AI5:AI37">
    <cfRule type="cellIs" dxfId="26" priority="97" operator="between">
      <formula>100</formula>
      <formula>1900</formula>
    </cfRule>
  </conditionalFormatting>
  <conditionalFormatting sqref="AC37:AD37">
    <cfRule type="cellIs" dxfId="25" priority="85" operator="between">
      <formula>1000</formula>
      <formula>10000</formula>
    </cfRule>
  </conditionalFormatting>
  <conditionalFormatting sqref="AG37:AH37">
    <cfRule type="cellIs" dxfId="24" priority="84" operator="between">
      <formula>100</formula>
      <formula>1900</formula>
    </cfRule>
  </conditionalFormatting>
  <conditionalFormatting sqref="AF4:AI4">
    <cfRule type="cellIs" dxfId="23" priority="75" operator="between">
      <formula>100</formula>
      <formula>1900</formula>
    </cfRule>
  </conditionalFormatting>
  <conditionalFormatting sqref="AJ4:AM4 AM5:AM37 AJ5:AJ37">
    <cfRule type="cellIs" dxfId="22" priority="71" operator="between">
      <formula>3750</formula>
      <formula>10000</formula>
    </cfRule>
  </conditionalFormatting>
  <conditionalFormatting sqref="AK37:AL37">
    <cfRule type="cellIs" dxfId="21" priority="66" operator="between">
      <formula>3750</formula>
      <formula>10000</formula>
    </cfRule>
  </conditionalFormatting>
  <conditionalFormatting sqref="AN4:AQ4 AN5:AN37 AQ5:AQ37">
    <cfRule type="cellIs" dxfId="20" priority="65" operator="between">
      <formula>1</formula>
      <formula>120</formula>
    </cfRule>
  </conditionalFormatting>
  <conditionalFormatting sqref="AO37:AP37">
    <cfRule type="cellIs" dxfId="19" priority="62" operator="between">
      <formula>1</formula>
      <formula>120</formula>
    </cfRule>
  </conditionalFormatting>
  <conditionalFormatting sqref="AR4:AU4 AR5:AR37 AU5:AU37">
    <cfRule type="cellIs" dxfId="18" priority="61" operator="between">
      <formula>250</formula>
      <formula>1500</formula>
    </cfRule>
  </conditionalFormatting>
  <conditionalFormatting sqref="AS37:AT37">
    <cfRule type="cellIs" dxfId="17" priority="58" operator="between">
      <formula>250</formula>
      <formula>1500</formula>
    </cfRule>
  </conditionalFormatting>
  <conditionalFormatting sqref="AV4:AY4 AV5:AV37 AY5:AY37">
    <cfRule type="cellIs" dxfId="16" priority="57" operator="between">
      <formula>350</formula>
      <formula>4000</formula>
    </cfRule>
  </conditionalFormatting>
  <conditionalFormatting sqref="AW37:AX37">
    <cfRule type="cellIs" dxfId="15" priority="54" operator="between">
      <formula>350</formula>
      <formula>4000</formula>
    </cfRule>
  </conditionalFormatting>
  <conditionalFormatting sqref="AZ4:BC4 AZ5:AZ37 BC5:BC37">
    <cfRule type="cellIs" dxfId="14" priority="53" operator="lessThan">
      <formula>1000</formula>
    </cfRule>
  </conditionalFormatting>
  <conditionalFormatting sqref="BA37:BB37">
    <cfRule type="cellIs" dxfId="13" priority="50" operator="between">
      <formula>100</formula>
      <formula>1000</formula>
    </cfRule>
  </conditionalFormatting>
  <conditionalFormatting sqref="BD4:BG4 BD5:BD37 BG5:BG37">
    <cfRule type="cellIs" dxfId="12" priority="49" operator="between">
      <formula>1001</formula>
      <formula>10000</formula>
    </cfRule>
  </conditionalFormatting>
  <conditionalFormatting sqref="BE37:BF37">
    <cfRule type="cellIs" dxfId="11" priority="46" operator="between">
      <formula>1001</formula>
      <formula>10000</formula>
    </cfRule>
  </conditionalFormatting>
  <conditionalFormatting sqref="H4:K4">
    <cfRule type="cellIs" dxfId="10" priority="32" operator="between">
      <formula>100</formula>
      <formula>4000</formula>
    </cfRule>
  </conditionalFormatting>
  <conditionalFormatting sqref="H5:H36">
    <cfRule type="cellIs" dxfId="9" priority="25" operator="between">
      <formula>100</formula>
      <formula>4000</formula>
    </cfRule>
  </conditionalFormatting>
  <conditionalFormatting sqref="H37:K37">
    <cfRule type="cellIs" dxfId="8" priority="17" operator="between">
      <formula>100</formula>
      <formula>4000</formula>
    </cfRule>
  </conditionalFormatting>
  <conditionalFormatting sqref="K5:K36">
    <cfRule type="cellIs" dxfId="7" priority="16" operator="between">
      <formula>100</formula>
      <formula>4000</formula>
    </cfRule>
  </conditionalFormatting>
  <conditionalFormatting sqref="L37:O37">
    <cfRule type="cellIs" dxfId="6" priority="15" operator="between">
      <formula>100</formula>
      <formula>4000</formula>
    </cfRule>
  </conditionalFormatting>
  <conditionalFormatting sqref="O5:O36">
    <cfRule type="cellIs" dxfId="5" priority="14" operator="between">
      <formula>100</formula>
      <formula>4000</formula>
    </cfRule>
  </conditionalFormatting>
  <conditionalFormatting sqref="AB5:AB37">
    <cfRule type="cellIs" dxfId="4" priority="11" operator="between">
      <formula>900</formula>
      <formula>5000</formula>
    </cfRule>
  </conditionalFormatting>
  <conditionalFormatting sqref="L5:L36">
    <cfRule type="cellIs" dxfId="3" priority="10" operator="between">
      <formula>100</formula>
      <formula>4000</formula>
    </cfRule>
  </conditionalFormatting>
  <conditionalFormatting sqref="U37:V37">
    <cfRule type="cellIs" dxfId="2" priority="2" operator="between">
      <formula>1</formula>
      <formula>900</formula>
    </cfRule>
  </conditionalFormatting>
  <conditionalFormatting sqref="T4:W4">
    <cfRule type="cellIs" dxfId="1" priority="3" operator="between">
      <formula>1</formula>
      <formula>900</formula>
    </cfRule>
  </conditionalFormatting>
  <conditionalFormatting sqref="L4:O4">
    <cfRule type="cellIs" dxfId="0" priority="1" operator="between">
      <formula>100</formula>
      <formula>4000</formula>
    </cfRule>
  </conditionalFormatting>
  <hyperlinks>
    <hyperlink ref="E5:F5" location="Bins!A1" display="Bins and Containers" xr:uid="{9919D5D7-59E1-4FFB-A229-206B74E3CAF6}"/>
    <hyperlink ref="BE5:BF5" location="'Sanitary Landfill'!A1" display="Sanitary Landfill" xr:uid="{DD9DF793-7BC7-430B-9F1E-A09D67A619C6}"/>
    <hyperlink ref="BA5:BB5" location="'Controlled Landfill'!A1" display="Controlled Landfill" xr:uid="{38B84DDB-9AF6-4B94-BA9A-BF69FDD1A2C5}"/>
    <hyperlink ref="AW5:AX5" location="'Controlled Incineration'!A1" display="Controlled Incineration" xr:uid="{6F44AF5F-C236-4ED2-BA82-A4D295791D4D}"/>
    <hyperlink ref="AS5:AT5" location="'Technical Incineration'!A1" display="Technical Incineration" xr:uid="{3A9E6D6C-C2AB-4C94-AB32-A82B7C27446F}"/>
    <hyperlink ref="AO5:AP5" location="'Mobile Incineration'!A1" display="Mobile Incineration" xr:uid="{AB14B8A6-50D9-4623-8781-2DCC8240A58D}"/>
    <hyperlink ref="AK5:AL5" location="'Industrial Pyrolysis'!A1" display="Industrial Pyrolysis" xr:uid="{B132925A-6A0E-403B-BB4E-DD0A8176FE04}"/>
    <hyperlink ref="AG5:AH5" location="'Micro Pyrolysis'!A1" display="Micro Pyrolysis" xr:uid="{B4BE7735-6EB2-4C92-805E-FEF728D703E6}"/>
    <hyperlink ref="AC5:AD5" location="Extrusion!A1" display="Extrusion!A1" xr:uid="{2F37D37F-8223-43DF-8688-BF6307D30F8C}"/>
    <hyperlink ref="Y5:Z5" location="'Sintering &amp; Intrusion'!A1" display="'Sintering &amp; Intrusion'!A1" xr:uid="{7182703D-CA4E-4F5C-AF58-FB716F6A7307}"/>
    <hyperlink ref="Q5:R5" location="Artisanal!A1" display="Artisanal Recycling" xr:uid="{E8A5A7D5-D321-408D-8E88-FCFC762F4B92}"/>
    <hyperlink ref="M5:N5" location="Baler!A1" display="Baler" xr:uid="{79E1AD94-5526-4813-A716-BD89D692FECF}"/>
    <hyperlink ref="I5:J5" location="MRF!A1" display="Material Recovery &amp; Sorting Facility" xr:uid="{C2A646B7-A589-42A1-9A79-9419F64AFF6D}"/>
    <hyperlink ref="U5:V5" location="Ecobricks!A1" display="Artisanal Recycling" xr:uid="{D05DBB0E-9602-4A0F-B0DC-27499A409F71}"/>
  </hyperlinks>
  <pageMargins left="0.7" right="0.7" top="0.78740157499999996" bottom="0.78740157499999996"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1CBB7-676A-48A7-B9AB-5AAD37683A63}">
  <sheetPr codeName="Tabelle7">
    <tabColor rgb="FF00FF00"/>
  </sheetPr>
  <dimension ref="A1:AG57"/>
  <sheetViews>
    <sheetView showGridLines="0" showRowColHeaders="0" zoomScale="85" zoomScaleNormal="85" workbookViewId="0">
      <selection activeCell="H11" sqref="H11"/>
    </sheetView>
  </sheetViews>
  <sheetFormatPr defaultColWidth="10.81640625" defaultRowHeight="14.5" x14ac:dyDescent="0.35"/>
  <cols>
    <col min="1" max="1" width="2.81640625" style="3" customWidth="1"/>
    <col min="2" max="2" width="18.81640625" customWidth="1"/>
    <col min="3" max="3" width="65.81640625" customWidth="1"/>
    <col min="4" max="4" width="18.81640625" style="3" customWidth="1"/>
    <col min="5" max="5" width="65.81640625" style="3" customWidth="1"/>
    <col min="6" max="33" width="10.81640625" style="3"/>
  </cols>
  <sheetData>
    <row r="1" spans="2:5" x14ac:dyDescent="0.35">
      <c r="B1" s="3"/>
      <c r="C1" s="3"/>
    </row>
    <row r="2" spans="2:5" x14ac:dyDescent="0.35">
      <c r="B2" s="3"/>
      <c r="C2" s="3"/>
    </row>
    <row r="3" spans="2:5" ht="15" thickBot="1" x14ac:dyDescent="0.4">
      <c r="B3" s="3"/>
      <c r="C3" s="3"/>
    </row>
    <row r="4" spans="2:5" x14ac:dyDescent="0.35">
      <c r="B4" s="309" t="s">
        <v>272</v>
      </c>
      <c r="C4" s="310"/>
      <c r="D4" s="309" t="s">
        <v>273</v>
      </c>
      <c r="E4" s="310"/>
    </row>
    <row r="5" spans="2:5" x14ac:dyDescent="0.35">
      <c r="B5" s="8"/>
      <c r="C5" s="7"/>
      <c r="E5" s="7"/>
    </row>
    <row r="6" spans="2:5" x14ac:dyDescent="0.35">
      <c r="B6" s="9" t="s">
        <v>274</v>
      </c>
      <c r="C6" s="108" t="s">
        <v>275</v>
      </c>
      <c r="E6" s="7"/>
    </row>
    <row r="7" spans="2:5" ht="77.25" customHeight="1" x14ac:dyDescent="0.35">
      <c r="B7" s="10"/>
      <c r="C7" s="109" t="s">
        <v>276</v>
      </c>
      <c r="E7" s="7"/>
    </row>
    <row r="8" spans="2:5" x14ac:dyDescent="0.35">
      <c r="B8" s="10"/>
      <c r="C8" s="22"/>
      <c r="E8" s="7"/>
    </row>
    <row r="9" spans="2:5" ht="29" x14ac:dyDescent="0.35">
      <c r="B9" s="11" t="s">
        <v>94</v>
      </c>
      <c r="C9" s="71" t="s">
        <v>277</v>
      </c>
      <c r="E9" s="7"/>
    </row>
    <row r="10" spans="2:5" x14ac:dyDescent="0.35">
      <c r="B10" s="307" t="s">
        <v>278</v>
      </c>
      <c r="C10" s="308"/>
      <c r="D10" s="11" t="s">
        <v>279</v>
      </c>
      <c r="E10" s="7"/>
    </row>
    <row r="11" spans="2:5" ht="187.5" customHeight="1" x14ac:dyDescent="0.35">
      <c r="B11" s="311" t="s">
        <v>280</v>
      </c>
      <c r="C11" s="312"/>
      <c r="D11" s="311" t="s">
        <v>281</v>
      </c>
      <c r="E11" s="312"/>
    </row>
    <row r="12" spans="2:5" x14ac:dyDescent="0.35">
      <c r="B12" s="307" t="s">
        <v>282</v>
      </c>
      <c r="C12" s="308"/>
      <c r="E12" s="7"/>
    </row>
    <row r="13" spans="2:5" ht="51" customHeight="1" x14ac:dyDescent="0.35">
      <c r="B13" s="311" t="s">
        <v>283</v>
      </c>
      <c r="C13" s="312"/>
      <c r="E13" s="7"/>
    </row>
    <row r="14" spans="2:5" x14ac:dyDescent="0.35">
      <c r="B14" s="307" t="s">
        <v>284</v>
      </c>
      <c r="C14" s="308"/>
      <c r="E14" s="7"/>
    </row>
    <row r="15" spans="2:5" ht="23.25" customHeight="1" x14ac:dyDescent="0.35">
      <c r="B15" s="311" t="s">
        <v>285</v>
      </c>
      <c r="C15" s="312"/>
      <c r="E15" s="7"/>
    </row>
    <row r="16" spans="2:5" x14ac:dyDescent="0.35">
      <c r="B16" s="307" t="s">
        <v>286</v>
      </c>
      <c r="C16" s="308"/>
      <c r="E16" s="7"/>
    </row>
    <row r="17" spans="2:5" ht="55.5" customHeight="1" thickBot="1" x14ac:dyDescent="0.4">
      <c r="B17" s="311" t="s">
        <v>287</v>
      </c>
      <c r="C17" s="312"/>
      <c r="D17" s="122"/>
      <c r="E17" s="123"/>
    </row>
    <row r="18" spans="2:5" x14ac:dyDescent="0.35">
      <c r="B18" s="307" t="s">
        <v>288</v>
      </c>
      <c r="C18" s="308"/>
    </row>
    <row r="19" spans="2:5" ht="62.25" customHeight="1" x14ac:dyDescent="0.35">
      <c r="B19" s="311" t="s">
        <v>289</v>
      </c>
      <c r="C19" s="312"/>
    </row>
    <row r="20" spans="2:5" x14ac:dyDescent="0.35">
      <c r="B20" s="307" t="s">
        <v>290</v>
      </c>
      <c r="C20" s="308"/>
    </row>
    <row r="21" spans="2:5" ht="74.25" customHeight="1" x14ac:dyDescent="0.35">
      <c r="B21" s="311" t="s">
        <v>291</v>
      </c>
      <c r="C21" s="312"/>
    </row>
    <row r="22" spans="2:5" x14ac:dyDescent="0.35">
      <c r="B22" s="307" t="s">
        <v>292</v>
      </c>
      <c r="C22" s="308"/>
    </row>
    <row r="23" spans="2:5" ht="33.75" customHeight="1" x14ac:dyDescent="0.35">
      <c r="B23" s="311" t="s">
        <v>293</v>
      </c>
      <c r="C23" s="312"/>
    </row>
    <row r="24" spans="2:5" x14ac:dyDescent="0.35">
      <c r="B24" s="313" t="s">
        <v>294</v>
      </c>
      <c r="C24" s="314"/>
    </row>
    <row r="25" spans="2:5" ht="49.5" customHeight="1" x14ac:dyDescent="0.35">
      <c r="B25" s="311" t="s">
        <v>295</v>
      </c>
      <c r="C25" s="312"/>
    </row>
    <row r="26" spans="2:5" x14ac:dyDescent="0.35">
      <c r="B26" s="307" t="s">
        <v>296</v>
      </c>
      <c r="C26" s="308"/>
    </row>
    <row r="27" spans="2:5" ht="63.75" customHeight="1" x14ac:dyDescent="0.35">
      <c r="B27" s="311" t="s">
        <v>297</v>
      </c>
      <c r="C27" s="312"/>
    </row>
    <row r="28" spans="2:5" x14ac:dyDescent="0.35">
      <c r="B28" s="307" t="s">
        <v>298</v>
      </c>
      <c r="C28" s="308"/>
    </row>
    <row r="29" spans="2:5" ht="117.75" customHeight="1" thickBot="1" x14ac:dyDescent="0.4">
      <c r="B29" s="315" t="s">
        <v>299</v>
      </c>
      <c r="C29" s="316"/>
    </row>
    <row r="30" spans="2:5" x14ac:dyDescent="0.35">
      <c r="B30" s="3"/>
      <c r="C30" s="3"/>
    </row>
    <row r="31" spans="2:5" x14ac:dyDescent="0.35">
      <c r="B31" s="3"/>
      <c r="C31" s="3"/>
    </row>
    <row r="32" spans="2:5" x14ac:dyDescent="0.35">
      <c r="B32" s="3"/>
      <c r="C32" s="3"/>
    </row>
    <row r="33" spans="2:3" x14ac:dyDescent="0.35">
      <c r="B33" s="3"/>
      <c r="C33" s="3"/>
    </row>
    <row r="34" spans="2:3" x14ac:dyDescent="0.35">
      <c r="B34" s="3"/>
      <c r="C34" s="3"/>
    </row>
    <row r="35" spans="2:3" x14ac:dyDescent="0.35">
      <c r="B35" s="3"/>
      <c r="C35" s="3"/>
    </row>
    <row r="36" spans="2:3" x14ac:dyDescent="0.35">
      <c r="B36" s="3"/>
      <c r="C36" s="3"/>
    </row>
    <row r="37" spans="2:3" x14ac:dyDescent="0.35">
      <c r="B37" s="3"/>
      <c r="C37" s="3"/>
    </row>
    <row r="38" spans="2:3" x14ac:dyDescent="0.35">
      <c r="B38" s="3"/>
      <c r="C38" s="3"/>
    </row>
    <row r="39" spans="2:3" x14ac:dyDescent="0.35">
      <c r="B39" s="3"/>
      <c r="C39" s="3"/>
    </row>
    <row r="40" spans="2:3" x14ac:dyDescent="0.35">
      <c r="B40" s="3"/>
      <c r="C40" s="3"/>
    </row>
    <row r="41" spans="2:3" x14ac:dyDescent="0.35">
      <c r="B41" s="3"/>
      <c r="C41" s="3"/>
    </row>
    <row r="42" spans="2:3" x14ac:dyDescent="0.35">
      <c r="B42" s="3"/>
      <c r="C42" s="3"/>
    </row>
    <row r="43" spans="2:3" x14ac:dyDescent="0.35">
      <c r="B43" s="3"/>
      <c r="C43" s="3"/>
    </row>
    <row r="44" spans="2:3" x14ac:dyDescent="0.35">
      <c r="B44" s="3"/>
      <c r="C44" s="3"/>
    </row>
    <row r="45" spans="2:3" x14ac:dyDescent="0.35">
      <c r="B45" s="3"/>
      <c r="C45" s="3"/>
    </row>
    <row r="46" spans="2:3" x14ac:dyDescent="0.35">
      <c r="B46" s="3"/>
      <c r="C46" s="3"/>
    </row>
    <row r="47" spans="2:3" x14ac:dyDescent="0.35">
      <c r="B47" s="3"/>
      <c r="C47" s="3"/>
    </row>
    <row r="48" spans="2:3" x14ac:dyDescent="0.35">
      <c r="B48" s="3"/>
      <c r="C48" s="3"/>
    </row>
    <row r="49" spans="2:3" x14ac:dyDescent="0.35">
      <c r="B49" s="3"/>
      <c r="C49" s="3"/>
    </row>
    <row r="50" spans="2:3" x14ac:dyDescent="0.35">
      <c r="B50" s="3"/>
      <c r="C50" s="3"/>
    </row>
    <row r="51" spans="2:3" x14ac:dyDescent="0.35">
      <c r="B51" s="3"/>
      <c r="C51" s="3"/>
    </row>
    <row r="52" spans="2:3" x14ac:dyDescent="0.35">
      <c r="B52" s="3"/>
      <c r="C52" s="3"/>
    </row>
    <row r="53" spans="2:3" x14ac:dyDescent="0.35">
      <c r="B53" s="3"/>
      <c r="C53" s="3"/>
    </row>
    <row r="54" spans="2:3" x14ac:dyDescent="0.35">
      <c r="B54" s="3"/>
      <c r="C54" s="3"/>
    </row>
    <row r="55" spans="2:3" x14ac:dyDescent="0.35">
      <c r="B55" s="3"/>
      <c r="C55" s="3"/>
    </row>
    <row r="56" spans="2:3" x14ac:dyDescent="0.35">
      <c r="B56" s="3"/>
      <c r="C56" s="3"/>
    </row>
    <row r="57" spans="2:3" x14ac:dyDescent="0.35">
      <c r="B57" s="3"/>
      <c r="C57" s="3"/>
    </row>
  </sheetData>
  <sheetProtection algorithmName="SHA-512" hashValue="i0r6WuahnKNsAcXTC6ZK3TAg/GRnDDjKK+9Rd6oXq/CRq5L+wcc5Kd4G41R8ezotK4maNtFgxzpYiQsLFswUaA==" saltValue="4e8Tjdl/lX41fNIXUQ50YQ==" spinCount="100000" sheet="1" objects="1" scenarios="1"/>
  <mergeCells count="23">
    <mergeCell ref="B25:C25"/>
    <mergeCell ref="B26:C26"/>
    <mergeCell ref="B27:C27"/>
    <mergeCell ref="B28:C28"/>
    <mergeCell ref="B29:C29"/>
    <mergeCell ref="B24:C24"/>
    <mergeCell ref="B13:C13"/>
    <mergeCell ref="B14:C14"/>
    <mergeCell ref="B15:C15"/>
    <mergeCell ref="B16:C16"/>
    <mergeCell ref="B17:C17"/>
    <mergeCell ref="B18:C18"/>
    <mergeCell ref="B19:C19"/>
    <mergeCell ref="B20:C20"/>
    <mergeCell ref="B21:C21"/>
    <mergeCell ref="B22:C22"/>
    <mergeCell ref="B23:C23"/>
    <mergeCell ref="B12:C12"/>
    <mergeCell ref="B4:C4"/>
    <mergeCell ref="D4:E4"/>
    <mergeCell ref="B10:C10"/>
    <mergeCell ref="B11:C11"/>
    <mergeCell ref="D11:E11"/>
  </mergeCells>
  <pageMargins left="0.7" right="0.7" top="0.78740157499999996" bottom="0.78740157499999996"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3E5BC-5A1C-4EBB-B8E9-C867EF2C5196}">
  <sheetPr codeName="Tabelle8">
    <tabColor rgb="FF00FF00"/>
  </sheetPr>
  <dimension ref="A1:AD57"/>
  <sheetViews>
    <sheetView showGridLines="0" showRowColHeaders="0" zoomScale="85" zoomScaleNormal="85" workbookViewId="0">
      <selection activeCell="D25" sqref="D25"/>
    </sheetView>
  </sheetViews>
  <sheetFormatPr defaultColWidth="10.81640625" defaultRowHeight="14.5" x14ac:dyDescent="0.35"/>
  <cols>
    <col min="1" max="1" width="2.81640625" style="3" customWidth="1"/>
    <col min="2" max="2" width="18.54296875" customWidth="1"/>
    <col min="3" max="3" width="65.54296875" customWidth="1"/>
    <col min="4" max="4" width="18.54296875" style="3" customWidth="1"/>
    <col min="5" max="5" width="65.54296875" style="3" customWidth="1"/>
    <col min="6" max="30" width="10.81640625" style="3"/>
  </cols>
  <sheetData>
    <row r="1" spans="2:5" x14ac:dyDescent="0.35">
      <c r="B1" s="3"/>
      <c r="C1" s="3"/>
    </row>
    <row r="2" spans="2:5" x14ac:dyDescent="0.35">
      <c r="B2" s="3"/>
      <c r="C2" s="3"/>
    </row>
    <row r="3" spans="2:5" ht="15" thickBot="1" x14ac:dyDescent="0.4">
      <c r="B3" s="3"/>
      <c r="C3" s="3"/>
    </row>
    <row r="4" spans="2:5" x14ac:dyDescent="0.35">
      <c r="B4" s="309" t="s">
        <v>300</v>
      </c>
      <c r="C4" s="310"/>
      <c r="D4" s="309" t="s">
        <v>301</v>
      </c>
      <c r="E4" s="310"/>
    </row>
    <row r="5" spans="2:5" x14ac:dyDescent="0.35">
      <c r="B5" s="8"/>
      <c r="C5" s="7"/>
      <c r="E5" s="7"/>
    </row>
    <row r="6" spans="2:5" x14ac:dyDescent="0.35">
      <c r="B6" s="9" t="s">
        <v>274</v>
      </c>
      <c r="C6" s="108" t="s">
        <v>302</v>
      </c>
      <c r="E6" s="7"/>
    </row>
    <row r="7" spans="2:5" ht="81" customHeight="1" x14ac:dyDescent="0.35">
      <c r="B7" s="10"/>
      <c r="C7" s="110" t="s">
        <v>303</v>
      </c>
      <c r="E7" s="7"/>
    </row>
    <row r="8" spans="2:5" x14ac:dyDescent="0.35">
      <c r="B8" s="10"/>
      <c r="C8" s="22"/>
      <c r="E8" s="7"/>
    </row>
    <row r="9" spans="2:5" x14ac:dyDescent="0.35">
      <c r="B9" s="11" t="s">
        <v>94</v>
      </c>
      <c r="C9" s="71" t="s">
        <v>304</v>
      </c>
      <c r="E9" s="7"/>
    </row>
    <row r="10" spans="2:5" x14ac:dyDescent="0.35">
      <c r="B10" s="307" t="s">
        <v>278</v>
      </c>
      <c r="C10" s="308"/>
      <c r="D10" s="11" t="s">
        <v>279</v>
      </c>
      <c r="E10" s="7"/>
    </row>
    <row r="11" spans="2:5" ht="120.75" customHeight="1" x14ac:dyDescent="0.35">
      <c r="B11" s="311" t="s">
        <v>305</v>
      </c>
      <c r="C11" s="312"/>
      <c r="D11" s="311" t="s">
        <v>306</v>
      </c>
      <c r="E11" s="312"/>
    </row>
    <row r="12" spans="2:5" x14ac:dyDescent="0.35">
      <c r="B12" s="307" t="s">
        <v>282</v>
      </c>
      <c r="C12" s="308"/>
      <c r="D12" s="311"/>
      <c r="E12" s="312"/>
    </row>
    <row r="13" spans="2:5" ht="37.5" customHeight="1" x14ac:dyDescent="0.35">
      <c r="B13" s="311" t="s">
        <v>307</v>
      </c>
      <c r="C13" s="312"/>
      <c r="D13" s="311"/>
      <c r="E13" s="312"/>
    </row>
    <row r="14" spans="2:5" x14ac:dyDescent="0.35">
      <c r="B14" s="307" t="s">
        <v>284</v>
      </c>
      <c r="C14" s="308"/>
      <c r="D14" s="8"/>
      <c r="E14" s="7"/>
    </row>
    <row r="15" spans="2:5" ht="63" customHeight="1" x14ac:dyDescent="0.35">
      <c r="B15" s="311" t="s">
        <v>308</v>
      </c>
      <c r="C15" s="312"/>
      <c r="D15" s="8"/>
      <c r="E15" s="7"/>
    </row>
    <row r="16" spans="2:5" x14ac:dyDescent="0.35">
      <c r="B16" s="307" t="s">
        <v>286</v>
      </c>
      <c r="C16" s="308"/>
      <c r="D16" s="8"/>
      <c r="E16" s="7"/>
    </row>
    <row r="17" spans="2:5" ht="72" customHeight="1" x14ac:dyDescent="0.35">
      <c r="B17" s="311" t="s">
        <v>309</v>
      </c>
      <c r="C17" s="312"/>
      <c r="D17" s="8"/>
      <c r="E17" s="7"/>
    </row>
    <row r="18" spans="2:5" x14ac:dyDescent="0.35">
      <c r="B18" s="307" t="s">
        <v>288</v>
      </c>
      <c r="C18" s="308"/>
      <c r="D18" s="8"/>
      <c r="E18" s="7"/>
    </row>
    <row r="19" spans="2:5" ht="59.15" customHeight="1" x14ac:dyDescent="0.35">
      <c r="B19" s="311" t="s">
        <v>310</v>
      </c>
      <c r="C19" s="312"/>
      <c r="D19" s="8"/>
      <c r="E19" s="7"/>
    </row>
    <row r="20" spans="2:5" x14ac:dyDescent="0.35">
      <c r="B20" s="307" t="s">
        <v>290</v>
      </c>
      <c r="C20" s="308"/>
      <c r="D20" s="8"/>
      <c r="E20" s="7"/>
    </row>
    <row r="21" spans="2:5" ht="35.15" customHeight="1" x14ac:dyDescent="0.35">
      <c r="B21" s="311" t="s">
        <v>311</v>
      </c>
      <c r="C21" s="312"/>
      <c r="D21" s="8"/>
      <c r="E21" s="7"/>
    </row>
    <row r="22" spans="2:5" ht="15" thickBot="1" x14ac:dyDescent="0.4">
      <c r="B22" s="307" t="s">
        <v>292</v>
      </c>
      <c r="C22" s="308"/>
      <c r="D22" s="122"/>
      <c r="E22" s="123"/>
    </row>
    <row r="23" spans="2:5" ht="40.5" customHeight="1" x14ac:dyDescent="0.35">
      <c r="B23" s="311" t="s">
        <v>312</v>
      </c>
      <c r="C23" s="312"/>
    </row>
    <row r="24" spans="2:5" x14ac:dyDescent="0.35">
      <c r="B24" s="313" t="s">
        <v>294</v>
      </c>
      <c r="C24" s="314"/>
    </row>
    <row r="25" spans="2:5" ht="44.5" customHeight="1" x14ac:dyDescent="0.35">
      <c r="B25" s="311" t="s">
        <v>313</v>
      </c>
      <c r="C25" s="312"/>
    </row>
    <row r="26" spans="2:5" x14ac:dyDescent="0.35">
      <c r="B26" s="307" t="s">
        <v>296</v>
      </c>
      <c r="C26" s="308"/>
    </row>
    <row r="27" spans="2:5" ht="32.25" customHeight="1" x14ac:dyDescent="0.35">
      <c r="B27" s="311" t="s">
        <v>314</v>
      </c>
      <c r="C27" s="312"/>
    </row>
    <row r="28" spans="2:5" x14ac:dyDescent="0.35">
      <c r="B28" s="307" t="s">
        <v>298</v>
      </c>
      <c r="C28" s="308"/>
    </row>
    <row r="29" spans="2:5" ht="72" customHeight="1" thickBot="1" x14ac:dyDescent="0.4">
      <c r="B29" s="315" t="s">
        <v>315</v>
      </c>
      <c r="C29" s="316"/>
    </row>
    <row r="30" spans="2:5" x14ac:dyDescent="0.35">
      <c r="B30" s="3"/>
      <c r="C30" s="3"/>
    </row>
    <row r="31" spans="2:5" x14ac:dyDescent="0.35">
      <c r="B31" s="3"/>
      <c r="C31" s="3"/>
    </row>
    <row r="32" spans="2:5" x14ac:dyDescent="0.35">
      <c r="B32" s="3"/>
      <c r="C32" s="3"/>
    </row>
    <row r="33" spans="2:3" x14ac:dyDescent="0.35">
      <c r="B33" s="3"/>
      <c r="C33" s="3"/>
    </row>
    <row r="34" spans="2:3" x14ac:dyDescent="0.35">
      <c r="B34" s="3"/>
      <c r="C34" s="3"/>
    </row>
    <row r="35" spans="2:3" x14ac:dyDescent="0.35">
      <c r="B35" s="3"/>
      <c r="C35" s="3"/>
    </row>
    <row r="36" spans="2:3" x14ac:dyDescent="0.35">
      <c r="B36" s="3"/>
      <c r="C36" s="3"/>
    </row>
    <row r="37" spans="2:3" x14ac:dyDescent="0.35">
      <c r="B37" s="3"/>
      <c r="C37" s="3"/>
    </row>
    <row r="38" spans="2:3" x14ac:dyDescent="0.35">
      <c r="B38" s="3"/>
      <c r="C38" s="3"/>
    </row>
    <row r="39" spans="2:3" x14ac:dyDescent="0.35">
      <c r="B39" s="3"/>
      <c r="C39" s="3"/>
    </row>
    <row r="40" spans="2:3" x14ac:dyDescent="0.35">
      <c r="B40" s="3"/>
      <c r="C40" s="3"/>
    </row>
    <row r="41" spans="2:3" x14ac:dyDescent="0.35">
      <c r="B41" s="3"/>
      <c r="C41" s="3"/>
    </row>
    <row r="42" spans="2:3" x14ac:dyDescent="0.35">
      <c r="B42" s="3"/>
      <c r="C42" s="3"/>
    </row>
    <row r="43" spans="2:3" x14ac:dyDescent="0.35">
      <c r="B43" s="3"/>
      <c r="C43" s="3"/>
    </row>
    <row r="44" spans="2:3" x14ac:dyDescent="0.35">
      <c r="B44" s="3"/>
      <c r="C44" s="3"/>
    </row>
    <row r="45" spans="2:3" x14ac:dyDescent="0.35">
      <c r="B45" s="3"/>
      <c r="C45" s="3"/>
    </row>
    <row r="46" spans="2:3" x14ac:dyDescent="0.35">
      <c r="B46" s="3"/>
      <c r="C46" s="3"/>
    </row>
    <row r="47" spans="2:3" x14ac:dyDescent="0.35">
      <c r="B47" s="3"/>
      <c r="C47" s="3"/>
    </row>
    <row r="48" spans="2:3" x14ac:dyDescent="0.35">
      <c r="B48" s="3"/>
      <c r="C48" s="3"/>
    </row>
    <row r="49" spans="2:3" x14ac:dyDescent="0.35">
      <c r="B49" s="3"/>
      <c r="C49" s="3"/>
    </row>
    <row r="50" spans="2:3" x14ac:dyDescent="0.35">
      <c r="B50" s="3"/>
      <c r="C50" s="3"/>
    </row>
    <row r="51" spans="2:3" x14ac:dyDescent="0.35">
      <c r="B51" s="3"/>
      <c r="C51" s="3"/>
    </row>
    <row r="52" spans="2:3" x14ac:dyDescent="0.35">
      <c r="B52" s="3"/>
      <c r="C52" s="3"/>
    </row>
    <row r="53" spans="2:3" x14ac:dyDescent="0.35">
      <c r="B53" s="3"/>
      <c r="C53" s="3"/>
    </row>
    <row r="54" spans="2:3" x14ac:dyDescent="0.35">
      <c r="B54" s="3"/>
      <c r="C54" s="3"/>
    </row>
    <row r="55" spans="2:3" x14ac:dyDescent="0.35">
      <c r="B55" s="3"/>
      <c r="C55" s="3"/>
    </row>
    <row r="56" spans="2:3" x14ac:dyDescent="0.35">
      <c r="B56" s="3"/>
      <c r="C56" s="3"/>
    </row>
    <row r="57" spans="2:3" x14ac:dyDescent="0.35">
      <c r="B57" s="3"/>
      <c r="C57" s="3"/>
    </row>
  </sheetData>
  <sheetProtection algorithmName="SHA-512" hashValue="myNAGIZ2I7XaRgurlsTBV/O6pgjnywKxzezlDuAKmE5p5WNA5sw5XSca3x3YYJZE91+wkZfUCcN8/xsoyZ7SOw==" saltValue="itBRggi7mTUH0IYdTl2D4g==" spinCount="100000" sheet="1" objects="1" scenarios="1"/>
  <mergeCells count="23">
    <mergeCell ref="B14:C14"/>
    <mergeCell ref="B16:C16"/>
    <mergeCell ref="B18:C18"/>
    <mergeCell ref="B20:C20"/>
    <mergeCell ref="B22:C22"/>
    <mergeCell ref="B15:C15"/>
    <mergeCell ref="B17:C17"/>
    <mergeCell ref="B19:C19"/>
    <mergeCell ref="B21:C21"/>
    <mergeCell ref="B12:C12"/>
    <mergeCell ref="B4:C4"/>
    <mergeCell ref="D4:E4"/>
    <mergeCell ref="B10:C10"/>
    <mergeCell ref="B11:C11"/>
    <mergeCell ref="D11:E13"/>
    <mergeCell ref="B13:C13"/>
    <mergeCell ref="B23:C23"/>
    <mergeCell ref="B25:C25"/>
    <mergeCell ref="B27:C27"/>
    <mergeCell ref="B29:C29"/>
    <mergeCell ref="B24:C24"/>
    <mergeCell ref="B26:C26"/>
    <mergeCell ref="B28:C28"/>
  </mergeCells>
  <pageMargins left="0.7" right="0.7" top="0.78740157499999996" bottom="0.78740157499999996"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file>

<file path=customXml/item3.xml><?xml version="1.0" encoding="utf-8"?>
<p:properties xmlns:p="http://schemas.microsoft.com/office/2006/metadata/properties" xmlns:xsi="http://www.w3.org/2001/XMLSchema-instance" xmlns:pc="http://schemas.microsoft.com/office/infopath/2007/PartnerControls">
  <documentManagement>
    <Abstract xmlns="3e02667f-0271-471b-bd6e-11a2e16def1d" xsi:nil="true"/>
    <o1cb080a3dca4eb8a0fd03c7cc8bf8f7 xmlns="3e02667f-0271-471b-bd6e-11a2e16def1d">
      <Terms xmlns="http://schemas.microsoft.com/office/infopath/2007/PartnerControls"/>
    </o1cb080a3dca4eb8a0fd03c7cc8bf8f7>
    <wb_externalwebdecision xmlns="3e02667f-0271-471b-bd6e-11a2e16def1d">Yes</wb_externalwebdecision>
    <wb_ibflag xmlns="3e02667f-0271-471b-bd6e-11a2e16def1d">Review</wb_ibflag>
    <wb_realcreationdate xmlns="3e02667f-0271-471b-bd6e-11a2e16def1d" xsi:nil="true"/>
    <wb_externalwebdescription xmlns="3e02667f-0271-471b-bd6e-11a2e16def1d" xsi:nil="true"/>
    <wb_publicalternativeapprover xmlns="3e02667f-0271-471b-bd6e-11a2e16def1d">
      <UserInfo>
        <DisplayName/>
        <AccountId xsi:nil="true"/>
        <AccountType/>
      </UserInfo>
    </wb_publicalternativeapprover>
    <wb_externalwebdate xmlns="3e02667f-0271-471b-bd6e-11a2e16def1d">2022-05-02T05:35:14+00:00</wb_externalwebdate>
    <wb_loanid xmlns="3e02667f-0271-471b-bd6e-11a2e16def1d" xsi:nil="true"/>
    <wb_externalpublic xmlns="3e02667f-0271-471b-bd6e-11a2e16def1d">false</wb_externalpublic>
    <wb_cttype xmlns="3e02667f-0271-471b-bd6e-11a2e16def1d">MAIN</wb_cttype>
    <wb_filename xmlns="3e02667f-0271-471b-bd6e-11a2e16def1d">technology options for plastic waste in island contexts (topic) toolbox.xlsx</wb_filename>
    <wb_projectid xmlns="3e02667f-0271-471b-bd6e-11a2e16def1d">P170994</wb_projectid>
    <wb_aicomments xmlns="3e02667f-0271-471b-bd6e-11a2e16def1d">Disclosed by Kate Almora Philp on 04/29/22</wb_aicomments>
    <wb_realmodifydate xmlns="3e02667f-0271-471b-bd6e-11a2e16def1d" xsi:nil="true"/>
    <wb_topic xmlns="3e02667f-0271-471b-bd6e-11a2e16def1d" xsi:nil="true"/>
    <wb_disclosuredate xmlns="3e02667f-0271-471b-bd6e-11a2e16def1d">2022-05-02T05:35:14+00:00</wb_disclosuredate>
    <wb_reportno xmlns="3e02667f-0271-471b-bd6e-11a2e16def1d">171083</wb_reportno>
    <wb_ibtopic xmlns="3e02667f-0271-471b-bd6e-11a2e16def1d" xsi:nil="true"/>
    <wb_ibtopiclegacy xmlns="3e02667f-0271-471b-bd6e-11a2e16def1d" xsi:nil="true"/>
    <wb_realmodifier xmlns="3e02667f-0271-471b-bd6e-11a2e16def1d" xsi:nil="true"/>
    <ed89010fab75481eba28f36694d32f6e xmlns="3e02667f-0271-471b-bd6e-11a2e16def1d">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832426d7-d0f8-4cc5-a5f1-7b89f69e8f78</TermId>
        </TermInfo>
      </Terms>
    </ed89010fab75481eba28f36694d32f6e>
    <wb_disclosurestatus xmlns="3e02667f-0271-471b-bd6e-11a2e16def1d">Disclosed</wb_disclosurestatus>
    <wb_externalpublishedlink xmlns="3e02667f-0271-471b-bd6e-11a2e16def1d" xsi:nil="true"/>
    <WBDocs_Access_To_Info_Exception xmlns="3e02667f-0271-471b-bd6e-11a2e16def1d" xsi:nil="true"/>
    <WBDocs_Document_Date xmlns="3e02667f-0271-471b-bd6e-11a2e16def1d">2022-05-01T18:30:00+00:00</WBDocs_Document_Date>
    <wb_description xmlns="3e02667f-0271-471b-bd6e-11a2e16def1d" xsi:nil="true"/>
    <wb_keyword xmlns="3e02667f-0271-471b-bd6e-11a2e16def1d" xsi:nil="true"/>
    <TaxCatchAll xmlns="3e02667f-0271-471b-bd6e-11a2e16def1d">
      <Value>1631</Value>
      <Value>551</Value>
      <Value>1356</Value>
      <Value>436</Value>
      <Value>10</Value>
      <Value>1656</Value>
      <Value>7</Value>
      <Value>2799</Value>
      <Value>1534</Value>
      <Value>1</Value>
    </TaxCatchAll>
    <wb_ibtopiccode xmlns="3e02667f-0271-471b-bd6e-11a2e16def1d" xsi:nil="true"/>
    <OneCMS_Subcategory xmlns="3e02667f-0271-471b-bd6e-11a2e16def1d" xsi:nil="true"/>
    <wb_trustfundcode xmlns="3e02667f-0271-471b-bd6e-11a2e16def1d" xsi:nil="true"/>
    <wb_realcreatorname xmlns="3e02667f-0271-471b-bd6e-11a2e16def1d" xsi:nil="true"/>
    <wb_disclosuretype xmlns="3e02667f-0271-471b-bd6e-11a2e16def1d" xsi:nil="true"/>
    <wb_exceptionapprover xmlns="3e02667f-0271-471b-bd6e-11a2e16def1d">
      <UserInfo>
        <DisplayName/>
        <AccountId xsi:nil="true"/>
        <AccountType/>
      </UserInfo>
    </wb_exceptionapprover>
    <wb_externalwebstatus xmlns="3e02667f-0271-471b-bd6e-11a2e16def1d">Published</wb_externalwebstatus>
    <wb_itemid xmlns="3e02667f-0271-471b-bd6e-11a2e16def1d">ITM00270</wb_itemid>
    <i008215bacac45029ee8cafff4c8e93b xmlns="3e02667f-0271-471b-bd6e-11a2e16def1d">
      <Terms xmlns="http://schemas.microsoft.com/office/infopath/2007/PartnerControls">
        <TermInfo xmlns="http://schemas.microsoft.com/office/infopath/2007/PartnerControls">
          <TermName xmlns="http://schemas.microsoft.com/office/infopath/2007/PartnerControls">GENE2 - ENR GP EAP2</TermName>
          <TermId xmlns="http://schemas.microsoft.com/office/infopath/2007/PartnerControls">1ef3eeea-777f-4d75-bbe7-653eaba9b474</TermId>
        </TermInfo>
      </Terms>
    </i008215bacac45029ee8cafff4c8e93b>
    <g5db487b699641c994752f446908f645 xmlns="3e02667f-0271-471b-bd6e-11a2e16def1d">
      <Terms xmlns="http://schemas.microsoft.com/office/infopath/2007/PartnerControls"/>
    </g5db487b699641c994752f446908f645>
    <wb_publicapprover xmlns="3e02667f-0271-471b-bd6e-11a2e16def1d">
      <UserInfo>
        <DisplayName>Kate Almora Philp</DisplayName>
        <AccountId>1374</AccountId>
        <AccountType/>
      </UserInfo>
    </wb_publicapprover>
    <wb_filingapplication xmlns="3e02667f-0271-471b-bd6e-11a2e16def1d">OPS2DATASHEET</wb_filingapplication>
    <wb_ioparentid xmlns="3e02667f-0271-471b-bd6e-11a2e16def1d" xsi:nil="true"/>
    <WBDocs_Information_Classification xmlns="3e02667f-0271-471b-bd6e-11a2e16def1d">Public</WBDocs_Information_Classification>
    <wb_taskid xmlns="3e02667f-0271-471b-bd6e-11a2e16def1d">DLV0315949</wb_taskid>
    <OneCMS_Category xmlns="3e02667f-0271-471b-bd6e-11a2e16def1d" xsi:nil="true"/>
    <_dlc_DocId xmlns="3e02667f-0271-471b-bd6e-11a2e16def1d">UQEVP6QE5CH5-1426488934-264</_dlc_DocId>
    <_dlc_DocIdUrl xmlns="3e02667f-0271-471b-bd6e-11a2e16def1d">
      <Url>https://worldbankgroup.sharepoint.com/sites/P170994/_layouts/15/DocIdRedir.aspx?ID=UQEVP6QE5CH5-1426488934-264</Url>
      <Description>UQEVP6QE5CH5-1426488934-264</Description>
    </_dlc_DocIdUrl>
    <wb_subfolder xmlns="3e02667f-0271-471b-bd6e-11a2e16def1d">Project</wb_subfolder>
    <wb_additionalkeywords xmlns="6385dc9c-8632-49e9-a791-b8d07731333e" xsi:nil="true"/>
    <wb_issn xmlns="6385dc9c-8632-49e9-a791-b8d07731333e" xsi:nil="true"/>
    <wb_placeofproduction xmlns="6385dc9c-8632-49e9-a791-b8d07731333e">Washington, D.C. : World Bank Group</wb_placeofproduction>
    <wb_postboardwatermark xmlns="6385dc9c-8632-49e9-a791-b8d07731333e" xsi:nil="true"/>
    <wb_relatedcontentholddiscussdemotelater xmlns="6385dc9c-8632-49e9-a791-b8d07731333e" xsi:nil="true"/>
    <wb_abstract xmlns="6385dc9c-8632-49e9-a791-b8d07731333e">This semi-automated toolbox informs about available solutions and technologies for plastic waste management in microsystems like small and remote islands. The toolbox recommends a set of technologies and solutions adequate for plastic waste management on island. The toolbox translates the input data into three different recommendation clusters for plastic waste treatment. These are: suggestions to advance general waste management practice based on key island data inputs; informing on the potential market access on the mainland; and a matrix displaying a set of technologies and solution that may be suitable for the specific island case.</wb_abstract>
    <wb_alternatetitle xmlns="6385dc9c-8632-49e9-a791-b8d07731333e" xsi:nil="true"/>
    <wb_volumenumber xmlns="6385dc9c-8632-49e9-a791-b8d07731333e">1</wb_volumenumber>
    <baab35ea0edf4f67bc6dbfa9e148ad9e xmlns="6385dc9c-8632-49e9-a791-b8d07731333e">
      <Terms xmlns="http://schemas.microsoft.com/office/infopath/2007/PartnerControls">
        <TermInfo xmlns="http://schemas.microsoft.com/office/infopath/2007/PartnerControls">
          <TermName xmlns="http://schemas.microsoft.com/office/infopath/2007/PartnerControls">Waste Collection</TermName>
          <TermId xmlns="http://schemas.microsoft.com/office/infopath/2007/PartnerControls">cd7ab513-e577-42a9-a0f6-7c536a8a3e87</TermId>
        </TermInfo>
        <TermInfo xmlns="http://schemas.microsoft.com/office/infopath/2007/PartnerControls">
          <TermName xmlns="http://schemas.microsoft.com/office/infopath/2007/PartnerControls">Waste Collection in Small Towns and Rural Areas</TermName>
          <TermId xmlns="http://schemas.microsoft.com/office/infopath/2007/PartnerControls">10b4cbed-4ad2-4bc3-ab9a-a85aae1d3a96</TermId>
        </TermInfo>
        <TermInfo xmlns="http://schemas.microsoft.com/office/infopath/2007/PartnerControls">
          <TermName xmlns="http://schemas.microsoft.com/office/infopath/2007/PartnerControls">Waste Collection Equipment</TermName>
          <TermId xmlns="http://schemas.microsoft.com/office/infopath/2007/PartnerControls">5231cb92-0786-4748-a3d5-d9a73df208a0</TermId>
        </TermInfo>
        <TermInfo xmlns="http://schemas.microsoft.com/office/infopath/2007/PartnerControls">
          <TermName xmlns="http://schemas.microsoft.com/office/infopath/2007/PartnerControls">Sewerage</TermName>
          <TermId xmlns="http://schemas.microsoft.com/office/infopath/2007/PartnerControls">917e97f0-f0bc-472c-af88-2d0352d9b220</TermId>
        </TermInfo>
        <TermInfo xmlns="http://schemas.microsoft.com/office/infopath/2007/PartnerControls">
          <TermName xmlns="http://schemas.microsoft.com/office/infopath/2007/PartnerControls">Marine Solid Waste Debris</TermName>
          <TermId xmlns="http://schemas.microsoft.com/office/infopath/2007/PartnerControls">c64f1e77-8c3c-47c5-a22e-cdf409be7301</TermId>
        </TermInfo>
      </Terms>
    </baab35ea0edf4f67bc6dbfa9e148ad9e>
    <wb_rejectioncomments xmlns="6385dc9c-8632-49e9-a791-b8d07731333e" xsi:nil="true"/>
    <wb_ttlnotification xmlns="6385dc9c-8632-49e9-a791-b8d07731333e" xsi:nil="true"/>
    <wb_meetingdate xmlns="3e02667f-0271-471b-bd6e-11a2e16def1d" xsi:nil="true"/>
    <wb_unitowning xmlns="6385dc9c-8632-49e9-a791-b8d07731333e">SEAE2</wb_unitowning>
    <la8e280b24ee4580863646f8933db267 xmlns="6385dc9c-8632-49e9-a791-b8d07731333e">
      <Terms xmlns="http://schemas.microsoft.com/office/infopath/2007/PartnerControls">
        <TermInfo xmlns="http://schemas.microsoft.com/office/infopath/2007/PartnerControls">
          <TermName xmlns="http://schemas.microsoft.com/office/infopath/2007/PartnerControls">IBRD</TermName>
          <TermId xmlns="http://schemas.microsoft.com/office/infopath/2007/PartnerControls">04371005-de81-4a1e-9b50-038cc9ef25c4</TermId>
        </TermInfo>
      </Terms>
    </la8e280b24ee4580863646f8933db267>
    <wb_wbdocsid xmlns="3e02667f-0271-471b-bd6e-11a2e16def1d" xsi:nil="true"/>
    <wb_documentcomments xmlns="6385dc9c-8632-49e9-a791-b8d07731333e" xsi:nil="true"/>
    <WB_Status_Folder xmlns="6385dc9c-8632-49e9-a791-b8d07731333e">Released</WB_Status_Folder>
    <wb_boarddocumentnumber xmlns="3e02667f-0271-471b-bd6e-11a2e16def1d" xsi:nil="true"/>
    <wb_boardmeetingdate xmlns="6385dc9c-8632-49e9-a791-b8d07731333e" xsi:nil="true"/>
    <wb_rejectionreason xmlns="6385dc9c-8632-49e9-a791-b8d07731333e" xsi:nil="true"/>
    <wb_seriesname xmlns="6385dc9c-8632-49e9-a791-b8d07731333e" xsi:nil="true"/>
    <wb_reportname xmlns="6385dc9c-8632-49e9-a791-b8d07731333e" xsi:nil="true"/>
    <wb_ibcountry xmlns="6385dc9c-8632-49e9-a791-b8d07731333e">South East Asia</wb_ibcountry>
    <wb_isbn xmlns="6385dc9c-8632-49e9-a791-b8d07731333e" xsi:nil="true"/>
    <wb_versiontype xmlns="6385dc9c-8632-49e9-a791-b8d07731333e">Final</wb_versiontype>
    <wb_digitalobjectidentifier xmlns="6385dc9c-8632-49e9-a791-b8d07731333e" xsi:nil="true"/>
    <wb_projectname xmlns="6385dc9c-8632-49e9-a791-b8d07731333e">Rethinking Plastics: Support for ASEAN Region and Select Countries on Marine Plastics</wb_projectname>
    <wb_boardmeetingtype xmlns="3e02667f-0271-471b-bd6e-11a2e16def1d" xsi:nil="true"/>
    <wb_closingdateboard xmlns="6385dc9c-8632-49e9-a791-b8d07731333e" xsi:nil="true"/>
    <wb_ppcode xmlns="6385dc9c-8632-49e9-a791-b8d07731333e" xsi:nil="true"/>
    <wb_relateddatasethold xmlns="6385dc9c-8632-49e9-a791-b8d07731333e" xsi:nil="true"/>
    <ja1b524f3f534a9eafb10c0d6b7b176f xmlns="6385dc9c-8632-49e9-a791-b8d07731333e">
      <Terms xmlns="http://schemas.microsoft.com/office/infopath/2007/PartnerControls"/>
    </ja1b524f3f534a9eafb10c0d6b7b176f>
    <ncd8676b6f874fb3b13498347bded7f2 xmlns="6385dc9c-8632-49e9-a791-b8d07731333e">
      <Terms xmlns="http://schemas.microsoft.com/office/infopath/2007/PartnerControls">
        <TermInfo xmlns="http://schemas.microsoft.com/office/infopath/2007/PartnerControls">
          <TermName xmlns="http://schemas.microsoft.com/office/infopath/2007/PartnerControls">Report</TermName>
          <TermId xmlns="http://schemas.microsoft.com/office/infopath/2007/PartnerControls">99fc2e78-ee98-4335-9e41-5c3d226f3ce7</TermId>
        </TermInfo>
      </Terms>
    </ncd8676b6f874fb3b13498347bded7f2>
    <wb_virtualcollection1 xmlns="6385dc9c-8632-49e9-a791-b8d07731333e" xsi:nil="true"/>
    <wb_sourcecitation xmlns="6385dc9c-8632-49e9-a791-b8d07731333e" xsi:nil="true"/>
    <WB_IDU_Comment xmlns="6385dc9c-8632-49e9-a791-b8d07731333e" xsi:nil="true"/>
    <wb_category xmlns="3e02667f-0271-471b-bd6e-11a2e16def1d" xsi:nil="true"/>
    <wb_collectiontitle xmlns="6385dc9c-8632-49e9-a791-b8d07731333e" xsi:nil="true"/>
    <wb_copyrightholder xmlns="6385dc9c-8632-49e9-a791-b8d07731333e" xsi:nil="true"/>
    <SharedWithUsers xmlns="6385dc9c-8632-49e9-a791-b8d07731333e">
      <UserInfo>
        <DisplayName>opsportalprdserviceaccount</DisplayName>
        <AccountId>71</AccountId>
        <AccountType/>
      </UserInfo>
      <UserInfo>
        <DisplayName>PDS Managers</DisplayName>
        <AccountId>65</AccountId>
        <AccountType/>
      </UserInfo>
      <UserInfo>
        <DisplayName>IDU Quality Control</DisplayName>
        <AccountId>66</AccountId>
        <AccountType/>
      </UserInfo>
    </SharedWithUsers>
  </documentManagement>
</p:properties>
</file>

<file path=customXml/item4.xml><?xml version="1.0" encoding="utf-8"?>
<?mso-contentType ?>
<SharedContentType xmlns="Microsoft.SharePoint.Taxonomy.ContentTypeSync" SourceId="2a6c10d7-b926-4fc0-945e-3cbf5049f6bd" ContentTypeId="0x010100F4C63C3BD852AE468EAEFD0E6C57C64F02" PreviousValue="false"/>
</file>

<file path=customXml/item5.xml><?xml version="1.0" encoding="utf-8"?>
<ct:contentTypeSchema xmlns:ct="http://schemas.microsoft.com/office/2006/metadata/contentType" xmlns:ma="http://schemas.microsoft.com/office/2006/metadata/properties/metaAttributes" ct:_="" ma:_="" ma:contentTypeName="WBDocument_IB" ma:contentTypeID="0x010100F4C63C3BD852AE468EAEFD0E6C57C64F02002C8D7C9E701E8444AAD7038E9E130DC000A22CA735C32F3840975C1ABE33FC00C5" ma:contentTypeVersion="18" ma:contentTypeDescription="" ma:contentTypeScope="" ma:versionID="7fcd23a3afe133461e241a59a0b804f5">
  <xsd:schema xmlns:xsd="http://www.w3.org/2001/XMLSchema" xmlns:xs="http://www.w3.org/2001/XMLSchema" xmlns:p="http://schemas.microsoft.com/office/2006/metadata/properties" xmlns:ns3="3e02667f-0271-471b-bd6e-11a2e16def1d" xmlns:ns4="6385dc9c-8632-49e9-a791-b8d07731333e" xmlns:ns5="241e4cfd-0731-4eff-837c-45d1d997259a" targetNamespace="http://schemas.microsoft.com/office/2006/metadata/properties" ma:root="true" ma:fieldsID="80efa24b7a6046c4cc681fff714a9969" ns3:_="" ns4:_="" ns5:_="">
    <xsd:import namespace="3e02667f-0271-471b-bd6e-11a2e16def1d"/>
    <xsd:import namespace="6385dc9c-8632-49e9-a791-b8d07731333e"/>
    <xsd:import namespace="241e4cfd-0731-4eff-837c-45d1d997259a"/>
    <xsd:element name="properties">
      <xsd:complexType>
        <xsd:sequence>
          <xsd:element name="documentManagement">
            <xsd:complexType>
              <xsd:all>
                <xsd:element ref="ns3:WBDocs_Document_Date" minOccurs="0"/>
                <xsd:element ref="ns3:WBDocs_Information_Classification"/>
                <xsd:element ref="ns3:TaxCatchAll" minOccurs="0"/>
                <xsd:element ref="ns3:TaxCatchAllLabel" minOccurs="0"/>
                <xsd:element ref="ns3:_dlc_DocId" minOccurs="0"/>
                <xsd:element ref="ns3:_dlc_DocIdUrl" minOccurs="0"/>
                <xsd:element ref="ns3:_dlc_DocIdPersistId" minOccurs="0"/>
                <xsd:element ref="ns3:WBDocs_Access_To_Info_Exception" minOccurs="0"/>
                <xsd:element ref="ns3:o1cb080a3dca4eb8a0fd03c7cc8bf8f7" minOccurs="0"/>
                <xsd:element ref="ns3:i008215bacac45029ee8cafff4c8e93b" minOccurs="0"/>
                <xsd:element ref="ns3:OneCMS_Subcategory" minOccurs="0"/>
                <xsd:element ref="ns3:OneCMS_Category" minOccurs="0"/>
                <xsd:element ref="ns3:Abstract" minOccurs="0"/>
                <xsd:element ref="ns4:wb_abstract" minOccurs="0"/>
                <xsd:element ref="ns4:wb_additionalkeywords" minOccurs="0"/>
                <xsd:element ref="ns3:wb_aicomments" minOccurs="0"/>
                <xsd:element ref="ns4:wb_alternatetitle" minOccurs="0"/>
                <xsd:element ref="ns4:la8e280b24ee4580863646f8933db267" minOccurs="0"/>
                <xsd:element ref="ns3:wb_boarddocumentnumber" minOccurs="0"/>
                <xsd:element ref="ns4:wb_boardmeetingdate" minOccurs="0"/>
                <xsd:element ref="ns3:wb_meetingdate" minOccurs="0"/>
                <xsd:element ref="ns3:wb_boardmeetingtype" minOccurs="0"/>
                <xsd:element ref="ns3:wb_category" minOccurs="0"/>
                <xsd:element ref="ns4:wb_closingdateboard" minOccurs="0"/>
                <xsd:element ref="ns4:wb_collectiontitle" minOccurs="0"/>
                <xsd:element ref="ns4:wb_copyrightholder" minOccurs="0"/>
                <xsd:element ref="ns3:g5db487b699641c994752f446908f645" minOccurs="0"/>
                <xsd:element ref="ns4:wb_ibcountry" minOccurs="0"/>
                <xsd:element ref="ns3:wb_cttype" minOccurs="0"/>
                <xsd:element ref="ns3:wb_description" minOccurs="0"/>
                <xsd:element ref="ns4:wb_digitalobjectidentifier" minOccurs="0"/>
                <xsd:element ref="ns3:wb_disclosuredate" minOccurs="0"/>
                <xsd:element ref="ns3:wb_disclosurestatus" minOccurs="0"/>
                <xsd:element ref="ns3:wb_disclosuretype" minOccurs="0"/>
                <xsd:element ref="ns4:wb_documentcomments" minOccurs="0"/>
                <xsd:element ref="ns3:wb_exceptionapprover" minOccurs="0"/>
                <xsd:element ref="ns3:wb_externalpublic" minOccurs="0"/>
                <xsd:element ref="ns3:wb_externalpublishedlink" minOccurs="0"/>
                <xsd:element ref="ns3:wb_externalwebdate" minOccurs="0"/>
                <xsd:element ref="ns3:wb_externalwebdecision" minOccurs="0"/>
                <xsd:element ref="ns3:wb_externalwebdescription" minOccurs="0"/>
                <xsd:element ref="ns3:wb_externalwebstatus" minOccurs="0"/>
                <xsd:element ref="ns3:wb_filename" minOccurs="0"/>
                <xsd:element ref="ns3:wb_filingapplication" minOccurs="0"/>
                <xsd:element ref="ns3:wb_ibflag" minOccurs="0"/>
                <xsd:element ref="ns3:wb_ibtopic" minOccurs="0"/>
                <xsd:element ref="ns3:wb_ibtopiccode" minOccurs="0"/>
                <xsd:element ref="ns3:wb_ibtopiclegacy" minOccurs="0"/>
                <xsd:element ref="ns3:wb_ioparentid" minOccurs="0"/>
                <xsd:element ref="ns4:wb_isbn" minOccurs="0"/>
                <xsd:element ref="ns4:wb_issn" minOccurs="0"/>
                <xsd:element ref="ns3:wb_keyword" minOccurs="0"/>
                <xsd:element ref="ns3:ed89010fab75481eba28f36694d32f6e" minOccurs="0"/>
                <xsd:element ref="ns3:wb_loanid" minOccurs="0"/>
                <xsd:element ref="ns4:wb_placeofproduction" minOccurs="0"/>
                <xsd:element ref="ns4:wb_postboardwatermark" minOccurs="0"/>
                <xsd:element ref="ns4:wb_ppcode" minOccurs="0"/>
                <xsd:element ref="ns3:wb_projectid" minOccurs="0"/>
                <xsd:element ref="ns4:wb_projectname" minOccurs="0"/>
                <xsd:element ref="ns3:wb_publicalternativeapprover" minOccurs="0"/>
                <xsd:element ref="ns3:wb_publicapprover" minOccurs="0"/>
                <xsd:element ref="ns3:wb_realcreationdate" minOccurs="0"/>
                <xsd:element ref="ns3:wb_realcreatorname" minOccurs="0"/>
                <xsd:element ref="ns3:wb_realmodifier" minOccurs="0"/>
                <xsd:element ref="ns3:wb_realmodifydate" minOccurs="0"/>
                <xsd:element ref="ns4:wb_relatedcontentholddiscussdemotelater" minOccurs="0"/>
                <xsd:element ref="ns4:wb_relateddatasethold" minOccurs="0"/>
                <xsd:element ref="ns3:wb_reportno" minOccurs="0"/>
                <xsd:element ref="ns4:wb_sourcecitation" minOccurs="0"/>
                <xsd:element ref="ns3:wb_subfolder" minOccurs="0"/>
                <xsd:element ref="ns3:wb_topic" minOccurs="0"/>
                <xsd:element ref="ns3:wb_trustfundcode" minOccurs="0"/>
                <xsd:element ref="ns4:ja1b524f3f534a9eafb10c0d6b7b176f" minOccurs="0"/>
                <xsd:element ref="ns4:wb_volumenumber" minOccurs="0"/>
                <xsd:element ref="ns3:wb_wbdocsid" minOccurs="0"/>
                <xsd:element ref="ns4:wb_rejectioncomments" minOccurs="0"/>
                <xsd:element ref="ns4:wb_rejectionreason" minOccurs="0"/>
                <xsd:element ref="ns4:wb_ttlnotification" minOccurs="0"/>
                <xsd:element ref="ns4:wb_versiontype" minOccurs="0"/>
                <xsd:element ref="ns4:wb_seriesname" minOccurs="0"/>
                <xsd:element ref="ns5:MediaServiceMetadata" minOccurs="0"/>
                <xsd:element ref="ns5:MediaServiceFastMetadata" minOccurs="0"/>
                <xsd:element ref="ns4:ncd8676b6f874fb3b13498347bded7f2" minOccurs="0"/>
                <xsd:element ref="ns4:wb_unitowning" minOccurs="0"/>
                <xsd:element ref="ns4:wb_reportname" minOccurs="0"/>
                <xsd:element ref="ns3:wb_taskid" minOccurs="0"/>
                <xsd:element ref="ns3:wb_itemid" minOccurs="0"/>
                <xsd:element ref="ns5:MediaServiceAutoKeyPoints" minOccurs="0"/>
                <xsd:element ref="ns5:MediaServiceKeyPoints" minOccurs="0"/>
                <xsd:element ref="ns4:SharedWithUsers" minOccurs="0"/>
                <xsd:element ref="ns4:SharedWithDetails" minOccurs="0"/>
                <xsd:element ref="ns4:baab35ea0edf4f67bc6dbfa9e148ad9e" minOccurs="0"/>
                <xsd:element ref="ns4:wb_virtualcollection1" minOccurs="0"/>
                <xsd:element ref="ns5:MediaServiceAutoTags" minOccurs="0"/>
                <xsd:element ref="ns5:MediaServiceOCR" minOccurs="0"/>
                <xsd:element ref="ns5:MediaServiceGenerationTime" minOccurs="0"/>
                <xsd:element ref="ns5:MediaServiceEventHashCode" minOccurs="0"/>
                <xsd:element ref="ns4:WB_IDU_Comment" minOccurs="0"/>
                <xsd:element ref="ns5:MediaServiceDateTaken" minOccurs="0"/>
                <xsd:element ref="ns4:WB_Status_Fol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WBDocs_Document_Date" ma:index="3" nillable="true" ma:displayName="Document Date" ma:default="[today]" ma:format="DateTime" ma:internalName="WBDocs_Document_Date" ma:readOnly="false">
      <xsd:simpleType>
        <xsd:restriction base="dms:DateTime"/>
      </xsd:simpleType>
    </xsd:element>
    <xsd:element name="WBDocs_Information_Classification" ma:index="4" ma:displayName="Information Classification" ma:default="Official Use Only" ma:format="Dropdown" ma:internalName="WBDocs_Information_Classification" ma:readOnly="false">
      <xsd:simpleType>
        <xsd:restriction base="dms:Choice">
          <xsd:enumeration value="Public"/>
          <xsd:enumeration value="Official Use Only"/>
          <xsd:enumeration value="Confidential"/>
          <xsd:enumeration value="Strictly Confidential"/>
        </xsd:restriction>
      </xsd:simpleType>
    </xsd:element>
    <xsd:element name="TaxCatchAll" ma:index="6" nillable="true" ma:displayName="Taxonomy Catch All Column" ma:hidden="true" ma:list="{a4c5d6e8-9fb0-484c-a3cf-1c8f84254597}" ma:internalName="TaxCatchAll" ma:showField="CatchAllData" ma:web="6385dc9c-8632-49e9-a791-b8d07731333e">
      <xsd:complexType>
        <xsd:complexContent>
          <xsd:extension base="dms:MultiChoiceLookup">
            <xsd:sequence>
              <xsd:element name="Value" type="dms:Lookup" maxOccurs="unbounded" minOccurs="0" nillable="true"/>
            </xsd:sequence>
          </xsd:extension>
        </xsd:complexContent>
      </xsd:complexType>
    </xsd:element>
    <xsd:element name="TaxCatchAllLabel" ma:index="7" nillable="true" ma:displayName="Taxonomy Catch All Column1" ma:hidden="true" ma:list="{a4c5d6e8-9fb0-484c-a3cf-1c8f84254597}" ma:internalName="TaxCatchAllLabel" ma:readOnly="true" ma:showField="CatchAllDataLabel" ma:web="6385dc9c-8632-49e9-a791-b8d07731333e">
      <xsd:complexType>
        <xsd:complexContent>
          <xsd:extension base="dms:MultiChoiceLookup">
            <xsd:sequence>
              <xsd:element name="Value" type="dms:Lookup" maxOccurs="unbounded" minOccurs="0" nillable="true"/>
            </xsd:sequence>
          </xsd:extension>
        </xsd:complexContent>
      </xsd:complexType>
    </xsd:element>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element name="WBDocs_Access_To_Info_Exception" ma:index="13" nillable="true" ma:displayName="Access to Info Exception" ma:default="12. Not Assessed" ma:format="Dropdown" ma:internalName="WBDocs_Access_To_Info_Exception" ma:readOnly="false">
      <xsd:simpleType>
        <xsd:restriction base="dms:Choice">
          <xsd:enumeration value="1. Personal"/>
          <xsd:enumeration value="2. Executive Director's Communications"/>
          <xsd:enumeration value="3. Board Ethics Committee"/>
          <xsd:enumeration value="4. Attorney-Client Privilege"/>
          <xsd:enumeration value="5. Security &amp; Safety"/>
          <xsd:enumeration value="6. Other Disclosure Regimes"/>
          <xsd:enumeration value="7. Client / Third Party Confidence"/>
          <xsd:enumeration value="8. Corporate/Administrative"/>
          <xsd:enumeration value="9. Deliberative"/>
          <xsd:enumeration value="10a-c. Financial - Forecast/Analysis/Transactions"/>
          <xsd:enumeration value="10d. Financial - Banking &amp; Billing"/>
          <xsd:enumeration value="11. Bank's Prerogative to Restrict"/>
          <xsd:enumeration value="12. Not Assessed"/>
          <xsd:enumeration value="13. Not Applicable"/>
          <xsd:enumeration value="Unknown Policy Restriction"/>
        </xsd:restriction>
      </xsd:simpleType>
    </xsd:element>
    <xsd:element name="o1cb080a3dca4eb8a0fd03c7cc8bf8f7" ma:index="15" nillable="true" ma:taxonomy="true" ma:internalName="o1cb080a3dca4eb8a0fd03c7cc8bf8f7" ma:taxonomyFieldName="WBDocs_Local_Document_Type" ma:displayName="Local Document Type" ma:readOnly="false" ma:default="" ma:fieldId="{81cb080a-3dca-4eb8-a0fd-03c7cc8bf8f7}" ma:taxonomyMulti="true" ma:sspId="2a6c10d7-b926-4fc0-945e-3cbf5049f6bd" ma:termSetId="ec380048-e675-43f7-9194-41567bcb0af6" ma:anchorId="00000000-0000-0000-0000-000000000000" ma:open="false" ma:isKeyword="false">
      <xsd:complexType>
        <xsd:sequence>
          <xsd:element ref="pc:Terms" minOccurs="0" maxOccurs="1"/>
        </xsd:sequence>
      </xsd:complexType>
    </xsd:element>
    <xsd:element name="i008215bacac45029ee8cafff4c8e93b" ma:index="17" nillable="true" ma:taxonomy="true" ma:internalName="i008215bacac45029ee8cafff4c8e93b" ma:taxonomyFieldName="WBDocs_Originating_Unit" ma:displayName="Originating unit" ma:readOnly="false" ma:default="" ma:fieldId="{2008215b-acac-4502-9ee8-cafff4c8e93b}" ma:taxonomyMulti="true" ma:sspId="2a6c10d7-b926-4fc0-945e-3cbf5049f6bd" ma:termSetId="806c0147-d557-463e-8bb0-983f4f318bd5" ma:anchorId="00000000-0000-0000-0000-000000000000" ma:open="false" ma:isKeyword="false">
      <xsd:complexType>
        <xsd:sequence>
          <xsd:element ref="pc:Terms" minOccurs="0" maxOccurs="1"/>
        </xsd:sequence>
      </xsd:complexType>
    </xsd:element>
    <xsd:element name="OneCMS_Subcategory" ma:index="21" nillable="true" ma:displayName="Subcategory" ma:hidden="true" ma:internalName="OneCMS_Subcategory" ma:readOnly="false">
      <xsd:simpleType>
        <xsd:restriction base="dms:Text"/>
      </xsd:simpleType>
    </xsd:element>
    <xsd:element name="OneCMS_Category" ma:index="22" nillable="true" ma:displayName="Category" ma:hidden="true" ma:internalName="OneCMS_Category" ma:readOnly="false">
      <xsd:simpleType>
        <xsd:restriction base="dms:Text"/>
      </xsd:simpleType>
    </xsd:element>
    <xsd:element name="Abstract" ma:index="23" nillable="true" ma:displayName="Abstract" ma:hidden="true" ma:internalName="Abstract" ma:readOnly="false">
      <xsd:simpleType>
        <xsd:restriction base="dms:Note"/>
      </xsd:simpleType>
    </xsd:element>
    <xsd:element name="wb_aicomments" ma:index="26" nillable="true" ma:displayName="AI Comments" ma:internalName="wb_aicomments">
      <xsd:simpleType>
        <xsd:restriction base="dms:Note">
          <xsd:maxLength value="255"/>
        </xsd:restriction>
      </xsd:simpleType>
    </xsd:element>
    <xsd:element name="wb_boarddocumentnumber" ma:index="30" nillable="true" ma:displayName="Board Document Number" ma:internalName="wb_boarddocumentnumber">
      <xsd:simpleType>
        <xsd:restriction base="dms:Text"/>
      </xsd:simpleType>
    </xsd:element>
    <xsd:element name="wb_meetingdate" ma:index="32" nillable="true" ma:displayName="Board Meeting Date" ma:internalName="wb_meetingdate">
      <xsd:simpleType>
        <xsd:restriction base="dms:Text"/>
      </xsd:simpleType>
    </xsd:element>
    <xsd:element name="wb_boardmeetingtype" ma:index="33" nillable="true" ma:displayName="Board Meeting Type" ma:format="Dropdown" ma:internalName="wb_boardmeetingtype">
      <xsd:simpleType>
        <xsd:restriction base="dms:Choice">
          <xsd:enumeration value="Committee"/>
          <xsd:enumeration value="Committee of the Whole"/>
          <xsd:enumeration value="Development Committee"/>
          <xsd:enumeration value="Executive Session"/>
          <xsd:enumeration value="Informal"/>
          <xsd:enumeration value="Other"/>
          <xsd:enumeration value="Regular"/>
          <xsd:enumeration value="Retreat"/>
          <xsd:enumeration value="Seminar"/>
          <xsd:enumeration value="Steering Committee"/>
          <xsd:enumeration value="Technical Briefing"/>
        </xsd:restriction>
      </xsd:simpleType>
    </xsd:element>
    <xsd:element name="wb_category" ma:index="34" nillable="true" ma:displayName="Category" ma:internalName="wb_category">
      <xsd:simpleType>
        <xsd:restriction base="dms:Note">
          <xsd:maxLength value="255"/>
        </xsd:restriction>
      </xsd:simpleType>
    </xsd:element>
    <xsd:element name="g5db487b699641c994752f446908f645" ma:index="38" nillable="true" ma:taxonomy="true" ma:internalName="g5db487b699641c994752f446908f645" ma:taxonomyFieldName="wb_country" ma:displayName="Country" ma:default="" ma:fieldId="{05db487b-6996-41c9-9475-2f446908f645}" ma:taxonomyMulti="true" ma:sspId="2a6c10d7-b926-4fc0-945e-3cbf5049f6bd" ma:termSetId="5b557a74-2ed1-4f9b-90d0-a207a2948e5f" ma:anchorId="00000000-0000-0000-0000-000000000000" ma:open="false" ma:isKeyword="false">
      <xsd:complexType>
        <xsd:sequence>
          <xsd:element ref="pc:Terms" minOccurs="0" maxOccurs="1"/>
        </xsd:sequence>
      </xsd:complexType>
    </xsd:element>
    <xsd:element name="wb_cttype" ma:index="41" nillable="true" ma:displayName="CTType" ma:internalName="wb_cttype">
      <xsd:simpleType>
        <xsd:restriction base="dms:Text"/>
      </xsd:simpleType>
    </xsd:element>
    <xsd:element name="wb_description" ma:index="42" nillable="true" ma:displayName="Description" ma:internalName="wb_description">
      <xsd:simpleType>
        <xsd:restriction base="dms:Note"/>
      </xsd:simpleType>
    </xsd:element>
    <xsd:element name="wb_disclosuredate" ma:index="44" nillable="true" ma:displayName="Disclosure Date" ma:internalName="wb_disclosuredate">
      <xsd:simpleType>
        <xsd:restriction base="dms:DateTime"/>
      </xsd:simpleType>
    </xsd:element>
    <xsd:element name="wb_disclosurestatus" ma:index="45" nillable="true" ma:displayName="Disclosure Status" ma:internalName="wb_disclosurestatus">
      <xsd:simpleType>
        <xsd:restriction base="dms:Text"/>
      </xsd:simpleType>
    </xsd:element>
    <xsd:element name="wb_disclosuretype" ma:index="46" nillable="true" ma:displayName="Disclosure Type" ma:internalName="wb_disclosuretype">
      <xsd:simpleType>
        <xsd:restriction base="dms:Text"/>
      </xsd:simpleType>
    </xsd:element>
    <xsd:element name="wb_exceptionapprover" ma:index="48" nillable="true" ma:displayName="Exception Approver" ma:internalName="wb_exceptionapprov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wb_externalpublic" ma:index="49" nillable="true" ma:displayName="External Public" ma:default="0" ma:internalName="wb_externalpublic">
      <xsd:simpleType>
        <xsd:restriction base="dms:Boolean"/>
      </xsd:simpleType>
    </xsd:element>
    <xsd:element name="wb_externalpublishedlink" ma:index="50" nillable="true" ma:displayName="External Published Link" ma:internalName="wb_externalpublishedlink">
      <xsd:simpleType>
        <xsd:restriction base="dms:Text"/>
      </xsd:simpleType>
    </xsd:element>
    <xsd:element name="wb_externalwebdate" ma:index="51" nillable="true" ma:displayName="External Web Date" ma:internalName="wb_externalwebdate">
      <xsd:simpleType>
        <xsd:restriction base="dms:DateTime"/>
      </xsd:simpleType>
    </xsd:element>
    <xsd:element name="wb_externalwebdecision" ma:index="52" nillable="true" ma:displayName="External Web Decision" ma:internalName="wb_externalwebdecision">
      <xsd:simpleType>
        <xsd:restriction base="dms:Note">
          <xsd:maxLength value="255"/>
        </xsd:restriction>
      </xsd:simpleType>
    </xsd:element>
    <xsd:element name="wb_externalwebdescription" ma:index="53" nillable="true" ma:displayName="External Web Description" ma:internalName="wb_externalwebdescription">
      <xsd:simpleType>
        <xsd:restriction base="dms:Note">
          <xsd:maxLength value="255"/>
        </xsd:restriction>
      </xsd:simpleType>
    </xsd:element>
    <xsd:element name="wb_externalwebstatus" ma:index="54" nillable="true" ma:displayName="External Web Status" ma:internalName="wb_externalwebstatus">
      <xsd:simpleType>
        <xsd:restriction base="dms:Text"/>
      </xsd:simpleType>
    </xsd:element>
    <xsd:element name="wb_filename" ma:index="55" nillable="true" ma:displayName="Org File Name" ma:internalName="wb_filename">
      <xsd:simpleType>
        <xsd:restriction base="dms:Text"/>
      </xsd:simpleType>
    </xsd:element>
    <xsd:element name="wb_filingapplication" ma:index="56" nillable="true" ma:displayName="Filing Application" ma:internalName="wb_filingapplication">
      <xsd:simpleType>
        <xsd:restriction base="dms:Text"/>
      </xsd:simpleType>
    </xsd:element>
    <xsd:element name="wb_ibflag" ma:index="57" nillable="true" ma:displayName="IB Flag" ma:internalName="wb_ibflag">
      <xsd:simpleType>
        <xsd:restriction base="dms:Text"/>
      </xsd:simpleType>
    </xsd:element>
    <xsd:element name="wb_ibtopic" ma:index="58" nillable="true" ma:displayName="IB Topic" ma:internalName="wb_ibtopic">
      <xsd:simpleType>
        <xsd:restriction base="dms:Note">
          <xsd:maxLength value="255"/>
        </xsd:restriction>
      </xsd:simpleType>
    </xsd:element>
    <xsd:element name="wb_ibtopiccode" ma:index="59" nillable="true" ma:displayName="IB Topic Code" ma:internalName="wb_ibtopiccode">
      <xsd:simpleType>
        <xsd:restriction base="dms:Note">
          <xsd:maxLength value="255"/>
        </xsd:restriction>
      </xsd:simpleType>
    </xsd:element>
    <xsd:element name="wb_ibtopiclegacy" ma:index="60" nillable="true" ma:displayName="IB Topic Legacy" ma:internalName="wb_ibtopiclegacy">
      <xsd:simpleType>
        <xsd:restriction base="dms:Note">
          <xsd:maxLength value="255"/>
        </xsd:restriction>
      </xsd:simpleType>
    </xsd:element>
    <xsd:element name="wb_ioparentid" ma:index="61" nillable="true" ma:displayName="IO Parent ID" ma:internalName="wb_ioparentid">
      <xsd:simpleType>
        <xsd:restriction base="dms:Text"/>
      </xsd:simpleType>
    </xsd:element>
    <xsd:element name="wb_keyword" ma:index="64" nillable="true" ma:displayName="Keyword" ma:internalName="wb_keyword">
      <xsd:simpleType>
        <xsd:restriction base="dms:Note">
          <xsd:maxLength value="255"/>
        </xsd:restriction>
      </xsd:simpleType>
    </xsd:element>
    <xsd:element name="ed89010fab75481eba28f36694d32f6e" ma:index="65" nillable="true" ma:taxonomy="true" ma:internalName="ed89010fab75481eba28f36694d32f6e" ma:taxonomyFieldName="wb_language" ma:displayName="Language" ma:default="" ma:fieldId="{ed89010f-ab75-481e-ba28-f36694d32f6e}" ma:taxonomyMulti="true" ma:sspId="2a6c10d7-b926-4fc0-945e-3cbf5049f6bd" ma:termSetId="eec26d95-2741-4993-be53-ce892dff855b" ma:anchorId="00000000-0000-0000-0000-000000000000" ma:open="false" ma:isKeyword="false">
      <xsd:complexType>
        <xsd:sequence>
          <xsd:element ref="pc:Terms" minOccurs="0" maxOccurs="1"/>
        </xsd:sequence>
      </xsd:complexType>
    </xsd:element>
    <xsd:element name="wb_loanid" ma:index="67" nillable="true" ma:displayName="Loan Id" ma:internalName="wb_loanid">
      <xsd:simpleType>
        <xsd:restriction base="dms:Text"/>
      </xsd:simpleType>
    </xsd:element>
    <xsd:element name="wb_projectid" ma:index="71" nillable="true" ma:displayName="Project Id" ma:internalName="wb_projectid">
      <xsd:simpleType>
        <xsd:restriction base="dms:Text"/>
      </xsd:simpleType>
    </xsd:element>
    <xsd:element name="wb_publicalternativeapprover" ma:index="73" nillable="true" ma:displayName="Public Alternative Approver" ma:internalName="wb_publicalternativeapprov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wb_publicapprover" ma:index="74" nillable="true" ma:displayName="Public Approver" ma:internalName="wb_publicapprov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wb_realcreationdate" ma:index="75" nillable="true" ma:displayName="Real Creation Date" ma:internalName="wb_realcreationdate">
      <xsd:simpleType>
        <xsd:restriction base="dms:DateTime"/>
      </xsd:simpleType>
    </xsd:element>
    <xsd:element name="wb_realcreatorname" ma:index="76" nillable="true" ma:displayName="Real Creator Name" ma:internalName="wb_realcreatorname">
      <xsd:simpleType>
        <xsd:restriction base="dms:Text"/>
      </xsd:simpleType>
    </xsd:element>
    <xsd:element name="wb_realmodifier" ma:index="77" nillable="true" ma:displayName="Real Modifier" ma:internalName="wb_realmodifier">
      <xsd:simpleType>
        <xsd:restriction base="dms:Text"/>
      </xsd:simpleType>
    </xsd:element>
    <xsd:element name="wb_realmodifydate" ma:index="78" nillable="true" ma:displayName="Real Modify Date" ma:internalName="wb_realmodifydate">
      <xsd:simpleType>
        <xsd:restriction base="dms:DateTime"/>
      </xsd:simpleType>
    </xsd:element>
    <xsd:element name="wb_reportno" ma:index="81" nillable="true" ma:displayName="Report No." ma:format="Dropdown" ma:internalName="wb_reportno">
      <xsd:simpleType>
        <xsd:restriction base="dms:Text">
          <xsd:maxLength value="255"/>
        </xsd:restriction>
      </xsd:simpleType>
    </xsd:element>
    <xsd:element name="wb_subfolder" ma:index="83" nillable="true" ma:displayName="Sub Folder" ma:internalName="wb_subfolder">
      <xsd:simpleType>
        <xsd:restriction base="dms:Text"/>
      </xsd:simpleType>
    </xsd:element>
    <xsd:element name="wb_topic" ma:index="84" nillable="true" ma:displayName="Topic" ma:internalName="wb_topic">
      <xsd:simpleType>
        <xsd:restriction base="dms:Note">
          <xsd:maxLength value="255"/>
        </xsd:restriction>
      </xsd:simpleType>
    </xsd:element>
    <xsd:element name="wb_trustfundcode" ma:index="85" nillable="true" ma:displayName="TrustFund Code" ma:internalName="wb_trustfundcode">
      <xsd:simpleType>
        <xsd:restriction base="dms:Text"/>
      </xsd:simpleType>
    </xsd:element>
    <xsd:element name="wb_wbdocsid" ma:index="89" nillable="true" ma:displayName="WBDocsId" ma:internalName="wb_wbdocsid">
      <xsd:simpleType>
        <xsd:restriction base="dms:Text"/>
      </xsd:simpleType>
    </xsd:element>
    <xsd:element name="wb_taskid" ma:index="101" nillable="true" ma:displayName="Task ID" ma:internalName="wb_taskid">
      <xsd:simpleType>
        <xsd:restriction base="dms:Note">
          <xsd:maxLength value="255"/>
        </xsd:restriction>
      </xsd:simpleType>
    </xsd:element>
    <xsd:element name="wb_itemid" ma:index="102" nillable="true" ma:displayName="ItemId" ma:internalName="wb_itemid">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385dc9c-8632-49e9-a791-b8d07731333e" elementFormDefault="qualified">
    <xsd:import namespace="http://schemas.microsoft.com/office/2006/documentManagement/types"/>
    <xsd:import namespace="http://schemas.microsoft.com/office/infopath/2007/PartnerControls"/>
    <xsd:element name="wb_abstract" ma:index="24" nillable="true" ma:displayName="Abstract" ma:internalName="wb_abstract">
      <xsd:simpleType>
        <xsd:restriction base="dms:Note">
          <xsd:maxLength value="255"/>
        </xsd:restriction>
      </xsd:simpleType>
    </xsd:element>
    <xsd:element name="wb_additionalkeywords" ma:index="25" nillable="true" ma:displayName="Additional keywords " ma:internalName="wb_additionalkeywords">
      <xsd:simpleType>
        <xsd:restriction base="dms:Note">
          <xsd:maxLength value="255"/>
        </xsd:restriction>
      </xsd:simpleType>
    </xsd:element>
    <xsd:element name="wb_alternatetitle" ma:index="27" nillable="true" ma:displayName="Alternate Title" ma:internalName="wb_alternatetitle">
      <xsd:simpleType>
        <xsd:restriction base="dms:Note">
          <xsd:maxLength value="255"/>
        </xsd:restriction>
      </xsd:simpleType>
    </xsd:element>
    <xsd:element name="la8e280b24ee4580863646f8933db267" ma:index="28" nillable="true" ma:taxonomy="true" ma:internalName="la8e280b24ee4580863646f8933db267" ma:taxonomyFieldName="wb_bankgroupinstitution" ma:displayName="Bank Group Institution" ma:default="" ma:fieldId="{5a8e280b-24ee-4580-8636-46f8933db267}" ma:sspId="2a6c10d7-b926-4fc0-945e-3cbf5049f6bd" ma:termSetId="6528b94c-d191-4fa7-9759-1b5d2a332d68" ma:anchorId="00000000-0000-0000-0000-000000000000" ma:open="false" ma:isKeyword="false">
      <xsd:complexType>
        <xsd:sequence>
          <xsd:element ref="pc:Terms" minOccurs="0" maxOccurs="1"/>
        </xsd:sequence>
      </xsd:complexType>
    </xsd:element>
    <xsd:element name="wb_boardmeetingdate" ma:index="31" nillable="true" ma:displayName="Board Meeting Date" ma:internalName="wb_boardmeetingdate">
      <xsd:simpleType>
        <xsd:restriction base="dms:DateTime"/>
      </xsd:simpleType>
    </xsd:element>
    <xsd:element name="wb_closingdateboard" ma:index="35" nillable="true" ma:displayName="Closing Date (Board)" ma:internalName="wb_closingdateboard">
      <xsd:simpleType>
        <xsd:restriction base="dms:DateTime"/>
      </xsd:simpleType>
    </xsd:element>
    <xsd:element name="wb_collectiontitle" ma:index="36" nillable="true" ma:displayName="Collection Title" ma:internalName="wb_collectiontitle">
      <xsd:simpleType>
        <xsd:restriction base="dms:Note">
          <xsd:maxLength value="255"/>
        </xsd:restriction>
      </xsd:simpleType>
    </xsd:element>
    <xsd:element name="wb_copyrightholder" ma:index="37" nillable="true" ma:displayName="Copyright Holder" ma:internalName="wb_copyrightholder">
      <xsd:simpleType>
        <xsd:restriction base="dms:Text"/>
      </xsd:simpleType>
    </xsd:element>
    <xsd:element name="wb_ibcountry" ma:index="40" nillable="true" ma:displayName="Country" ma:internalName="wb_ibcountry">
      <xsd:simpleType>
        <xsd:restriction base="dms:Text"/>
      </xsd:simpleType>
    </xsd:element>
    <xsd:element name="wb_digitalobjectidentifier" ma:index="43" nillable="true" ma:displayName="Digital Object Identifier" ma:internalName="wb_digitalobjectidentifier">
      <xsd:simpleType>
        <xsd:restriction base="dms:Text"/>
      </xsd:simpleType>
    </xsd:element>
    <xsd:element name="wb_documentcomments" ma:index="47" nillable="true" ma:displayName="Document Comments " ma:internalName="wb_documentcomments">
      <xsd:simpleType>
        <xsd:restriction base="dms:Note">
          <xsd:maxLength value="255"/>
        </xsd:restriction>
      </xsd:simpleType>
    </xsd:element>
    <xsd:element name="wb_isbn" ma:index="62" nillable="true" ma:displayName="ISBN" ma:internalName="wb_isbn">
      <xsd:simpleType>
        <xsd:restriction base="dms:Note">
          <xsd:maxLength value="255"/>
        </xsd:restriction>
      </xsd:simpleType>
    </xsd:element>
    <xsd:element name="wb_issn" ma:index="63" nillable="true" ma:displayName="ISSN" ma:internalName="wb_issn">
      <xsd:simpleType>
        <xsd:restriction base="dms:Note">
          <xsd:maxLength value="255"/>
        </xsd:restriction>
      </xsd:simpleType>
    </xsd:element>
    <xsd:element name="wb_placeofproduction" ma:index="68" nillable="true" ma:displayName="Place of Production" ma:internalName="wb_placeofproduction">
      <xsd:simpleType>
        <xsd:restriction base="dms:Text"/>
      </xsd:simpleType>
    </xsd:element>
    <xsd:element name="wb_postboardwatermark" ma:index="69" nillable="true" ma:displayName="Post Board Watermark" ma:format="Dropdown" ma:internalName="wb_postboardwatermark">
      <xsd:simpleType>
        <xsd:restriction base="dms:Choice">
          <xsd:enumeration value="Yes"/>
          <xsd:enumeration value="No"/>
        </xsd:restriction>
      </xsd:simpleType>
    </xsd:element>
    <xsd:element name="wb_ppcode" ma:index="70" nillable="true" ma:displayName="Partnership Program Code (PP Code)" ma:internalName="wb_ppcode">
      <xsd:simpleType>
        <xsd:restriction base="dms:Text"/>
      </xsd:simpleType>
    </xsd:element>
    <xsd:element name="wb_projectname" ma:index="72" nillable="true" ma:displayName="Project Name" ma:internalName="wb_projectname">
      <xsd:simpleType>
        <xsd:restriction base="dms:Text"/>
      </xsd:simpleType>
    </xsd:element>
    <xsd:element name="wb_relatedcontentholddiscussdemotelater" ma:index="79" nillable="true" ma:displayName="Related Content HOLD, discuss Demote later" ma:internalName="wb_relatedcontentholddiscussdemotelater">
      <xsd:simpleType>
        <xsd:restriction base="dms:Text"/>
      </xsd:simpleType>
    </xsd:element>
    <xsd:element name="wb_relateddatasethold" ma:index="80" nillable="true" ma:displayName="Related Dataset HOLD" ma:internalName="wb_relateddatasethold">
      <xsd:simpleType>
        <xsd:restriction base="dms:Text"/>
      </xsd:simpleType>
    </xsd:element>
    <xsd:element name="wb_sourcecitation" ma:index="82" nillable="true" ma:displayName="Source Citation" ma:internalName="wb_sourcecitation">
      <xsd:simpleType>
        <xsd:restriction base="dms:Note">
          <xsd:maxLength value="255"/>
        </xsd:restriction>
      </xsd:simpleType>
    </xsd:element>
    <xsd:element name="ja1b524f3f534a9eafb10c0d6b7b176f" ma:index="86" nillable="true" ma:taxonomy="true" ma:internalName="ja1b524f3f534a9eafb10c0d6b7b176f" ma:taxonomyFieldName="wb_virtualcollection" ma:displayName="Virtual Collection" ma:default="" ma:fieldId="{3a1b524f-3f53-4a9e-afb1-0c0d6b7b176f}" ma:sspId="2a6c10d7-b926-4fc0-945e-3cbf5049f6bd" ma:termSetId="151132b6-3af0-4b7a-a4e2-06d1bebb22c2" ma:anchorId="00000000-0000-0000-0000-000000000000" ma:open="false" ma:isKeyword="false">
      <xsd:complexType>
        <xsd:sequence>
          <xsd:element ref="pc:Terms" minOccurs="0" maxOccurs="1"/>
        </xsd:sequence>
      </xsd:complexType>
    </xsd:element>
    <xsd:element name="wb_volumenumber" ma:index="88" nillable="true" ma:displayName="Volume number" ma:internalName="wb_volumenumber">
      <xsd:simpleType>
        <xsd:restriction base="dms:Text"/>
      </xsd:simpleType>
    </xsd:element>
    <xsd:element name="wb_rejectioncomments" ma:index="90" nillable="true" ma:displayName="Rejection Comments" ma:internalName="wb_rejectioncomments">
      <xsd:simpleType>
        <xsd:restriction base="dms:Note">
          <xsd:maxLength value="255"/>
        </xsd:restriction>
      </xsd:simpleType>
    </xsd:element>
    <xsd:element name="wb_rejectionreason" ma:index="91" nillable="true" ma:displayName="Rejection Reason" ma:format="Dropdown" ma:internalName="wb_rejectionreason">
      <xsd:simpleType>
        <xsd:restriction base="dms:Choice">
          <xsd:enumeration value="1. Duplication (already disclosed earlier)"/>
          <xsd:enumeration value="2. Not Eligible for D&amp;R Collections"/>
          <xsd:enumeration value="3. Technical Issue"/>
          <xsd:enumeration value="4. Other"/>
        </xsd:restriction>
      </xsd:simpleType>
    </xsd:element>
    <xsd:element name="wb_ttlnotification" ma:index="92" nillable="true" ma:displayName="Send TTL Notification" ma:internalName="wb_ttlnotification">
      <xsd:simpleType>
        <xsd:restriction base="dms:Boolean"/>
      </xsd:simpleType>
    </xsd:element>
    <xsd:element name="wb_versiontype" ma:index="93" nillable="true" ma:displayName="Version Type" ma:default="Buff Cover" ma:format="Dropdown" ma:internalName="wb_versiontype">
      <xsd:simpleType>
        <xsd:restriction base="dms:Choice">
          <xsd:enumeration value="Buff Cover"/>
          <xsd:enumeration value="Final"/>
          <xsd:enumeration value="Gray Cover"/>
          <xsd:enumeration value="Green Cover"/>
          <xsd:enumeration value="Initial"/>
          <xsd:enumeration value="Initial appraisal"/>
          <xsd:enumeration value="Initial concept"/>
          <xsd:enumeration value="Initial restructuring"/>
          <xsd:enumeration value="Post-Board Version"/>
          <xsd:enumeration value="Revised"/>
          <xsd:enumeration value="Revised appraisal"/>
          <xsd:enumeration value="Revised buff cover"/>
          <xsd:enumeration value="Revised concept"/>
          <xsd:enumeration value="Revised gray cover"/>
          <xsd:enumeration value="Revised white cover"/>
          <xsd:enumeration value="White cover"/>
          <xsd:enumeration value="Yellow cover"/>
        </xsd:restriction>
      </xsd:simpleType>
    </xsd:element>
    <xsd:element name="wb_seriesname" ma:index="94" nillable="true" ma:displayName="Series Name" ma:internalName="wb_seriesname">
      <xsd:simpleType>
        <xsd:restriction base="dms:Text"/>
      </xsd:simpleType>
    </xsd:element>
    <xsd:element name="ncd8676b6f874fb3b13498347bded7f2" ma:index="97" nillable="true" ma:taxonomy="true" ma:internalName="ncd8676b6f874fb3b13498347bded7f2" ma:taxonomyFieldName="wb_iblocaldocumenttype" ma:displayName="IB Local Document Type" ma:default="" ma:fieldId="{7cd8676b-6f87-4fb3-b134-98347bded7f2}" ma:taxonomyMulti="true" ma:sspId="2a6c10d7-b926-4fc0-945e-3cbf5049f6bd" ma:termSetId="d690af78-d715-419b-ad32-a7c1058a6fb7" ma:anchorId="00000000-0000-0000-0000-000000000000" ma:open="false" ma:isKeyword="false">
      <xsd:complexType>
        <xsd:sequence>
          <xsd:element ref="pc:Terms" minOccurs="0" maxOccurs="1"/>
        </xsd:sequence>
      </xsd:complexType>
    </xsd:element>
    <xsd:element name="wb_unitowning" ma:index="99" nillable="true" ma:displayName="Unit Owning / Responsible" ma:internalName="wb_unitowning0">
      <xsd:simpleType>
        <xsd:restriction base="dms:Text">
          <xsd:maxLength value="255"/>
        </xsd:restriction>
      </xsd:simpleType>
    </xsd:element>
    <xsd:element name="wb_reportname" ma:index="100" nillable="true" ma:displayName="Report Name" ma:internalName="wb_reportname">
      <xsd:simpleType>
        <xsd:restriction base="dms:Text">
          <xsd:maxLength value="255"/>
        </xsd:restriction>
      </xsd:simpleType>
    </xsd:element>
    <xsd:element name="SharedWithUsers" ma:index="10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06" nillable="true" ma:displayName="Shared With Details" ma:internalName="SharedWithDetails" ma:readOnly="true">
      <xsd:simpleType>
        <xsd:restriction base="dms:Note">
          <xsd:maxLength value="255"/>
        </xsd:restriction>
      </xsd:simpleType>
    </xsd:element>
    <xsd:element name="baab35ea0edf4f67bc6dbfa9e148ad9e" ma:index="107" nillable="true" ma:taxonomy="true" ma:internalName="baab35ea0edf4f67bc6dbfa9e148ad9e" ma:taxonomyFieldName="wb_ibtopic1" ma:displayName="Topic1" ma:default="" ma:fieldId="{baab35ea-0edf-4f67-bc6d-bfa9e148ad9e}" ma:taxonomyMulti="true" ma:sspId="2a6c10d7-b926-4fc0-945e-3cbf5049f6bd" ma:termSetId="0f813b42-54c7-45e9-92b4-e97016e39e8b" ma:anchorId="00000000-0000-0000-0000-000000000000" ma:open="false" ma:isKeyword="false">
      <xsd:complexType>
        <xsd:sequence>
          <xsd:element ref="pc:Terms" minOccurs="0" maxOccurs="1"/>
        </xsd:sequence>
      </xsd:complexType>
    </xsd:element>
    <xsd:element name="wb_virtualcollection1" ma:index="109" nillable="true" ma:displayName="Virtual Collection1" ma:internalName="wb_virtualcollection1">
      <xsd:simpleType>
        <xsd:restriction base="dms:Text">
          <xsd:maxLength value="255"/>
        </xsd:restriction>
      </xsd:simpleType>
    </xsd:element>
    <xsd:element name="WB_IDU_Comment" ma:index="114" nillable="true" ma:displayName="IDU Comment" ma:internalName="WB_IDU_Comment">
      <xsd:simpleType>
        <xsd:restriction base="dms:Note">
          <xsd:maxLength value="255"/>
        </xsd:restriction>
      </xsd:simpleType>
    </xsd:element>
    <xsd:element name="WB_Status_Folder" ma:index="116" nillable="true" ma:displayName="WB_Status_Folder" ma:internalName="WB_Status_Folder">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41e4cfd-0731-4eff-837c-45d1d997259a" elementFormDefault="qualified">
    <xsd:import namespace="http://schemas.microsoft.com/office/2006/documentManagement/types"/>
    <xsd:import namespace="http://schemas.microsoft.com/office/infopath/2007/PartnerControls"/>
    <xsd:element name="MediaServiceMetadata" ma:index="95" nillable="true" ma:displayName="MediaServiceMetadata" ma:hidden="true" ma:internalName="MediaServiceMetadata" ma:readOnly="true">
      <xsd:simpleType>
        <xsd:restriction base="dms:Note"/>
      </xsd:simpleType>
    </xsd:element>
    <xsd:element name="MediaServiceFastMetadata" ma:index="96" nillable="true" ma:displayName="MediaServiceFastMetadata" ma:hidden="true" ma:internalName="MediaServiceFastMetadata" ma:readOnly="true">
      <xsd:simpleType>
        <xsd:restriction base="dms:Note"/>
      </xsd:simpleType>
    </xsd:element>
    <xsd:element name="MediaServiceAutoKeyPoints" ma:index="103" nillable="true" ma:displayName="MediaServiceAutoKeyPoints" ma:hidden="true" ma:internalName="MediaServiceAutoKeyPoints" ma:readOnly="true">
      <xsd:simpleType>
        <xsd:restriction base="dms:Note"/>
      </xsd:simpleType>
    </xsd:element>
    <xsd:element name="MediaServiceKeyPoints" ma:index="104" nillable="true" ma:displayName="KeyPoints" ma:internalName="MediaServiceKeyPoints" ma:readOnly="true">
      <xsd:simpleType>
        <xsd:restriction base="dms:Note">
          <xsd:maxLength value="255"/>
        </xsd:restriction>
      </xsd:simpleType>
    </xsd:element>
    <xsd:element name="MediaServiceAutoTags" ma:index="110" nillable="true" ma:displayName="Tags" ma:internalName="MediaServiceAutoTags" ma:readOnly="true">
      <xsd:simpleType>
        <xsd:restriction base="dms:Text"/>
      </xsd:simpleType>
    </xsd:element>
    <xsd:element name="MediaServiceOCR" ma:index="111" nillable="true" ma:displayName="Extracted Text" ma:internalName="MediaServiceOCR" ma:readOnly="true">
      <xsd:simpleType>
        <xsd:restriction base="dms:Note">
          <xsd:maxLength value="255"/>
        </xsd:restriction>
      </xsd:simpleType>
    </xsd:element>
    <xsd:element name="MediaServiceGenerationTime" ma:index="112" nillable="true" ma:displayName="MediaServiceGenerationTime" ma:hidden="true" ma:internalName="MediaServiceGenerationTime" ma:readOnly="true">
      <xsd:simpleType>
        <xsd:restriction base="dms:Text"/>
      </xsd:simpleType>
    </xsd:element>
    <xsd:element name="MediaServiceEventHashCode" ma:index="113" nillable="true" ma:displayName="MediaServiceEventHashCode" ma:hidden="true" ma:internalName="MediaServiceEventHashCode" ma:readOnly="true">
      <xsd:simpleType>
        <xsd:restriction base="dms:Text"/>
      </xsd:simpleType>
    </xsd:element>
    <xsd:element name="MediaServiceDateTaken" ma:index="115"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 ma:displayName="Author"/>
        <xsd:element ref="dcterms:created" minOccurs="0" maxOccurs="1"/>
        <xsd:element ref="dc:identifier" minOccurs="0" maxOccurs="1"/>
        <xsd:element name="contentType" minOccurs="0" maxOccurs="1" type="xsd:string" ma:index="19"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FD2B3EF-D41A-4F0D-8211-CD92AA769597}">
  <ds:schemaRefs>
    <ds:schemaRef ds:uri="http://schemas.microsoft.com/sharepoint/v3/contenttype/forms"/>
  </ds:schemaRefs>
</ds:datastoreItem>
</file>

<file path=customXml/itemProps2.xml><?xml version="1.0" encoding="utf-8"?>
<ds:datastoreItem xmlns:ds="http://schemas.openxmlformats.org/officeDocument/2006/customXml" ds:itemID="{14C2EE37-9276-46F0-B1B0-5619F340D5D2}">
  <ds:schemaRefs>
    <ds:schemaRef ds:uri="http://schemas.microsoft.com/sharepoint/events"/>
  </ds:schemaRefs>
</ds:datastoreItem>
</file>

<file path=customXml/itemProps3.xml><?xml version="1.0" encoding="utf-8"?>
<ds:datastoreItem xmlns:ds="http://schemas.openxmlformats.org/officeDocument/2006/customXml" ds:itemID="{0049A0BD-F0D8-4A1B-9109-1AE556589956}">
  <ds:schemaRefs>
    <ds:schemaRef ds:uri="http://schemas.microsoft.com/office/2006/metadata/properties"/>
    <ds:schemaRef ds:uri="http://schemas.microsoft.com/office/infopath/2007/PartnerControls"/>
    <ds:schemaRef ds:uri="3e02667f-0271-471b-bd6e-11a2e16def1d"/>
    <ds:schemaRef ds:uri="6385dc9c-8632-49e9-a791-b8d07731333e"/>
  </ds:schemaRefs>
</ds:datastoreItem>
</file>

<file path=customXml/itemProps4.xml><?xml version="1.0" encoding="utf-8"?>
<ds:datastoreItem xmlns:ds="http://schemas.openxmlformats.org/officeDocument/2006/customXml" ds:itemID="{0EB4B99A-76E3-47D4-920F-38BF67D5863A}">
  <ds:schemaRefs>
    <ds:schemaRef ds:uri="Microsoft.SharePoint.Taxonomy.ContentTypeSync"/>
  </ds:schemaRefs>
</ds:datastoreItem>
</file>

<file path=customXml/itemProps5.xml><?xml version="1.0" encoding="utf-8"?>
<ds:datastoreItem xmlns:ds="http://schemas.openxmlformats.org/officeDocument/2006/customXml" ds:itemID="{3139BC2B-DF25-4D1E-AF8C-4A5FDFC492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02667f-0271-471b-bd6e-11a2e16def1d"/>
    <ds:schemaRef ds:uri="6385dc9c-8632-49e9-a791-b8d07731333e"/>
    <ds:schemaRef ds:uri="241e4cfd-0731-4eff-837c-45d1d99725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vt:i4>
      </vt:variant>
    </vt:vector>
  </HeadingPairs>
  <TitlesOfParts>
    <vt:vector size="23" baseType="lpstr">
      <vt:lpstr>Cover Page</vt:lpstr>
      <vt:lpstr>Introduction</vt:lpstr>
      <vt:lpstr>Island inputs</vt:lpstr>
      <vt:lpstr>Market Access</vt:lpstr>
      <vt:lpstr>Matrix</vt:lpstr>
      <vt:lpstr>Conclusion</vt:lpstr>
      <vt:lpstr>Synthesis</vt:lpstr>
      <vt:lpstr>MRF</vt:lpstr>
      <vt:lpstr>Bins</vt:lpstr>
      <vt:lpstr>Baler</vt:lpstr>
      <vt:lpstr>Artisanal</vt:lpstr>
      <vt:lpstr>Extrusion</vt:lpstr>
      <vt:lpstr>Ecobricks</vt:lpstr>
      <vt:lpstr>Sintering &amp; Intrusion</vt:lpstr>
      <vt:lpstr>Micro Pyrolysis</vt:lpstr>
      <vt:lpstr>Industrial Pyrolysis</vt:lpstr>
      <vt:lpstr>Mobile Incineration</vt:lpstr>
      <vt:lpstr>Technical Incineration</vt:lpstr>
      <vt:lpstr>Controlled Incineration</vt:lpstr>
      <vt:lpstr>Controlled Landfill</vt:lpstr>
      <vt:lpstr>Sanitary Landfill</vt:lpstr>
      <vt:lpstr>Conclusion!Print_Area</vt:lpstr>
      <vt:lpstr>'Island inputs'!Print_Area</vt:lpstr>
    </vt:vector>
  </TitlesOfParts>
  <Manager/>
  <Company>cyclos GmbH</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Technology Options for Plastic Waste in Island Contexts (TOPIC) Toolbox</dc:title>
  <dc:subject/>
  <dc:creator>World Bank</dc:creator>
  <cp:keywords/>
  <dc:description/>
  <cp:lastModifiedBy>Tal Ayalon</cp:lastModifiedBy>
  <cp:revision/>
  <dcterms:created xsi:type="dcterms:W3CDTF">2021-02-19T13:52:52Z</dcterms:created>
  <dcterms:modified xsi:type="dcterms:W3CDTF">2022-05-06T12:40:17Z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0x010100F4C63C3BD852AE468EAEFD0E6C57C64F02002C8D7C9E701E8444AAD7038E9E130DC000A22CA735C32F3840975C1ABE33FC00C5</vt:lpwstr>
  </property>
  <property fmtid="{D5CDD505-2E9C-101B-9397-08002B2CF9AE}" pid="3" name="WbDocsObjectId">
    <vt:lpwstr/>
  </property>
  <property fmtid="{D5CDD505-2E9C-101B-9397-08002B2CF9AE}" pid="4" name="RatedBy">
    <vt:lpwstr/>
  </property>
  <property fmtid="{D5CDD505-2E9C-101B-9397-08002B2CF9AE}" pid="5" name="IsDocumentTagged">
    <vt:lpwstr/>
  </property>
  <property fmtid="{D5CDD505-2E9C-101B-9397-08002B2CF9AE}" pid="6" name="LikedBy">
    <vt:lpwstr/>
  </property>
  <property fmtid="{D5CDD505-2E9C-101B-9397-08002B2CF9AE}" pid="7" name="WBDocs_Originating_Unit">
    <vt:lpwstr>436;#GENE2 - ENR GP EAP2|1ef3eeea-777f-4d75-bbe7-653eaba9b474</vt:lpwstr>
  </property>
  <property fmtid="{D5CDD505-2E9C-101B-9397-08002B2CF9AE}" pid="8" name="_dlc_DocIdItemGuid">
    <vt:lpwstr>8fa26347-a3ae-42e5-814c-bac2ea677ba5</vt:lpwstr>
  </property>
  <property fmtid="{D5CDD505-2E9C-101B-9397-08002B2CF9AE}" pid="9" name="wb_language">
    <vt:lpwstr>7;#English|832426d7-d0f8-4cc5-a5f1-7b89f69e8f78</vt:lpwstr>
  </property>
  <property fmtid="{D5CDD505-2E9C-101B-9397-08002B2CF9AE}" pid="10" name="WBDocs_Local_Document_Type">
    <vt:lpwstr/>
  </property>
  <property fmtid="{D5CDD505-2E9C-101B-9397-08002B2CF9AE}" pid="11" name="wb_country">
    <vt:lpwstr/>
  </property>
  <property fmtid="{D5CDD505-2E9C-101B-9397-08002B2CF9AE}" pid="12" name="SharedWithUsers">
    <vt:lpwstr>71;#opsportalprdserviceaccount;#65;#PDS Managers;#66;#IDU Quality Control</vt:lpwstr>
  </property>
  <property fmtid="{D5CDD505-2E9C-101B-9397-08002B2CF9AE}" pid="13" name="n3588c81c2504f79a2ae07b8fc872de1">
    <vt:lpwstr>Official Use Only|4119b812-446b-4199-aebc-580c95bfd42a</vt:lpwstr>
  </property>
  <property fmtid="{D5CDD505-2E9C-101B-9397-08002B2CF9AE}" pid="14" name="xd_ProgID">
    <vt:lpwstr/>
  </property>
  <property fmtid="{D5CDD505-2E9C-101B-9397-08002B2CF9AE}" pid="15" name="DocumentSetDescription">
    <vt:lpwstr/>
  </property>
  <property fmtid="{D5CDD505-2E9C-101B-9397-08002B2CF9AE}" pid="16" name="TemplateUrl">
    <vt:lpwstr/>
  </property>
  <property fmtid="{D5CDD505-2E9C-101B-9397-08002B2CF9AE}" pid="17" name="WBDocs_To">
    <vt:lpwstr/>
  </property>
  <property fmtid="{D5CDD505-2E9C-101B-9397-08002B2CF9AE}" pid="18" name="_ExtendedDescription">
    <vt:lpwstr/>
  </property>
  <property fmtid="{D5CDD505-2E9C-101B-9397-08002B2CF9AE}" pid="19" name="InformationClassification">
    <vt:lpwstr>1;#Official Use Only|4119b812-446b-4199-aebc-580c95bfd42a</vt:lpwstr>
  </property>
  <property fmtid="{D5CDD505-2E9C-101B-9397-08002B2CF9AE}" pid="20" name="WBDocs_Cc">
    <vt:lpwstr/>
  </property>
  <property fmtid="{D5CDD505-2E9C-101B-9397-08002B2CF9AE}" pid="21" name="wb_bankgroupinstitution">
    <vt:lpwstr>10;#IBRD|04371005-de81-4a1e-9b50-038cc9ef25c4</vt:lpwstr>
  </property>
  <property fmtid="{D5CDD505-2E9C-101B-9397-08002B2CF9AE}" pid="22" name="h3c32e242b704477b7d70acf46e958ea">
    <vt:lpwstr/>
  </property>
  <property fmtid="{D5CDD505-2E9C-101B-9397-08002B2CF9AE}" pid="23" name="wb_unitowning">
    <vt:lpwstr/>
  </property>
  <property fmtid="{D5CDD505-2E9C-101B-9397-08002B2CF9AE}" pid="24" name="_CopySource">
    <vt:lpwstr>https://worldbankgroup.sharepoint.com/sites/P170994/Shared Documents/Project/technology options for plastic waste in island contexts (topic) toolbox.xlsx</vt:lpwstr>
  </property>
  <property fmtid="{D5CDD505-2E9C-101B-9397-08002B2CF9AE}" pid="25" name="wb_virtualcollection">
    <vt:lpwstr/>
  </property>
  <property fmtid="{D5CDD505-2E9C-101B-9397-08002B2CF9AE}" pid="26" name="wb_ibtopic1">
    <vt:lpwstr>1356;#Waste Collection|cd7ab513-e577-42a9-a0f6-7c536a8a3e87;#1631;#Waste Collection in Small Towns and Rural Areas|10b4cbed-4ad2-4bc3-ab9a-a85aae1d3a96;#1656;#Waste Collection Equipment|5231cb92-0786-4748-a3d5-d9a73df208a0;#551;#Sewerage|917e97f0-f0bc-472c-af88-2d0352d9b220;#2799;#Marine Solid Waste Debris|c64f1e77-8c3c-47c5-a22e-cdf409be7301</vt:lpwstr>
  </property>
  <property fmtid="{D5CDD505-2E9C-101B-9397-08002B2CF9AE}" pid="27" name="Order">
    <vt:r8>26400</vt:r8>
  </property>
  <property fmtid="{D5CDD505-2E9C-101B-9397-08002B2CF9AE}" pid="28" name="wb_iblocaldocumenttype">
    <vt:lpwstr>1534;#Report|99fc2e78-ee98-4335-9e41-5c3d226f3ce7</vt:lpwstr>
  </property>
</Properties>
</file>